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NDPL!$A$7:$P$32</definedName>
    <definedName name="_xlnm.Print_Area" localSheetId="1">BRPL!$A$1:$Q$215</definedName>
    <definedName name="_xlnm.Print_Area" localSheetId="2">BYPL!$A$1:$Q$184</definedName>
    <definedName name="_xlnm.Print_Area" localSheetId="8">'FINAL EX. SUMMARY'!$A$1:$Q$41</definedName>
    <definedName name="_xlnm.Print_Area" localSheetId="4">MES!$A$1:$Q$54</definedName>
    <definedName name="_xlnm.Print_Area" localSheetId="3">NDMC!$A$1:$X$83</definedName>
    <definedName name="_xlnm.Print_Area" localSheetId="0">NDPL!$A$1:$Q$184</definedName>
    <definedName name="_xlnm.Print_Area" localSheetId="6">'ROHTAK ROAD'!$A$1:$Q$43</definedName>
  </definedNames>
  <calcPr calcId="124519"/>
</workbook>
</file>

<file path=xl/calcChain.xml><?xml version="1.0" encoding="utf-8"?>
<calcChain xmlns="http://schemas.openxmlformats.org/spreadsheetml/2006/main">
  <c r="P12" i="7"/>
  <c r="P26" i="1"/>
  <c r="K26"/>
  <c r="K122"/>
  <c r="K164"/>
  <c r="I39" i="3"/>
  <c r="J39"/>
  <c r="K39"/>
  <c r="I25"/>
  <c r="J25"/>
  <c r="K25"/>
  <c r="N44"/>
  <c r="O44"/>
  <c r="P44"/>
  <c r="N43"/>
  <c r="O43"/>
  <c r="P43"/>
  <c r="N41"/>
  <c r="O41"/>
  <c r="P41"/>
  <c r="N50" i="2"/>
  <c r="O50"/>
  <c r="P50"/>
  <c r="I50"/>
  <c r="J50"/>
  <c r="K50"/>
  <c r="N138" i="1"/>
  <c r="O138"/>
  <c r="P138"/>
  <c r="I138"/>
  <c r="J138"/>
  <c r="K138"/>
  <c r="I129" i="2"/>
  <c r="J129"/>
  <c r="K129"/>
  <c r="N26" i="7"/>
  <c r="O26"/>
  <c r="P26"/>
  <c r="I26"/>
  <c r="J26"/>
  <c r="K26"/>
  <c r="I179" i="3"/>
  <c r="J179"/>
  <c r="K179"/>
  <c r="N151" i="2"/>
  <c r="O151"/>
  <c r="P151"/>
  <c r="N150"/>
  <c r="O150"/>
  <c r="P150"/>
  <c r="I152"/>
  <c r="J152"/>
  <c r="K152"/>
  <c r="I151"/>
  <c r="J151"/>
  <c r="K151"/>
  <c r="I148"/>
  <c r="J148"/>
  <c r="K148"/>
  <c r="N25" i="11"/>
  <c r="O25"/>
  <c r="P25"/>
  <c r="N24"/>
  <c r="O24"/>
  <c r="P24"/>
  <c r="N22"/>
  <c r="O22"/>
  <c r="P22"/>
  <c r="N21"/>
  <c r="O21"/>
  <c r="P21"/>
  <c r="N20"/>
  <c r="O20"/>
  <c r="P20"/>
  <c r="N19"/>
  <c r="O19"/>
  <c r="P19"/>
  <c r="N18"/>
  <c r="O18"/>
  <c r="P18"/>
  <c r="I25"/>
  <c r="J25"/>
  <c r="K25"/>
  <c r="I24"/>
  <c r="J24"/>
  <c r="K24"/>
  <c r="I21"/>
  <c r="J21"/>
  <c r="K21"/>
  <c r="I20"/>
  <c r="J20"/>
  <c r="K20"/>
  <c r="I19"/>
  <c r="J19"/>
  <c r="K19"/>
  <c r="N51" i="4"/>
  <c r="O51"/>
  <c r="P51"/>
  <c r="I51"/>
  <c r="J51"/>
  <c r="K51"/>
  <c r="N177" i="3"/>
  <c r="I27" i="5"/>
  <c r="J27"/>
  <c r="K27"/>
  <c r="I38" i="7"/>
  <c r="J38"/>
  <c r="K38"/>
  <c r="N90" i="3"/>
  <c r="O90"/>
  <c r="N49" i="2"/>
  <c r="O49"/>
  <c r="P49"/>
  <c r="I12" i="5"/>
  <c r="J12"/>
  <c r="K12"/>
  <c r="N17"/>
  <c r="O17"/>
  <c r="P17"/>
  <c r="N30" i="6"/>
  <c r="O30"/>
  <c r="P30"/>
  <c r="I46" i="2"/>
  <c r="J46"/>
  <c r="K46"/>
  <c r="I82"/>
  <c r="J82"/>
  <c r="K82"/>
  <c r="N66" i="4"/>
  <c r="O66"/>
  <c r="P66"/>
  <c r="I76" i="3"/>
  <c r="N9" i="6"/>
  <c r="O9"/>
  <c r="P9"/>
  <c r="I16" i="11"/>
  <c r="J16"/>
  <c r="K16"/>
  <c r="I142" i="2"/>
  <c r="J142"/>
  <c r="K142"/>
  <c r="I143"/>
  <c r="J143"/>
  <c r="K143"/>
  <c r="N26"/>
  <c r="O26"/>
  <c r="P26"/>
  <c r="N35"/>
  <c r="O35"/>
  <c r="P35"/>
  <c r="P2" i="7"/>
  <c r="G5"/>
  <c r="H5"/>
  <c r="L5"/>
  <c r="M5"/>
  <c r="N10"/>
  <c r="O10"/>
  <c r="P10"/>
  <c r="P2" i="6"/>
  <c r="G5"/>
  <c r="H5"/>
  <c r="L5"/>
  <c r="M5"/>
  <c r="I28"/>
  <c r="J28"/>
  <c r="K28"/>
  <c r="P2" i="11"/>
  <c r="G5"/>
  <c r="H5"/>
  <c r="L5"/>
  <c r="M5"/>
  <c r="P2" i="5"/>
  <c r="G5"/>
  <c r="H5"/>
  <c r="L5"/>
  <c r="M5"/>
  <c r="Q1" i="4"/>
  <c r="G5"/>
  <c r="G63" s="1"/>
  <c r="L63" s="1"/>
  <c r="H5"/>
  <c r="H63"/>
  <c r="M63" s="1"/>
  <c r="L5"/>
  <c r="M5"/>
  <c r="Q44"/>
  <c r="I53"/>
  <c r="J53"/>
  <c r="P1" i="3"/>
  <c r="G5"/>
  <c r="H5"/>
  <c r="L5"/>
  <c r="M5"/>
  <c r="N11"/>
  <c r="N27"/>
  <c r="O27"/>
  <c r="P27"/>
  <c r="I35"/>
  <c r="J35"/>
  <c r="K35"/>
  <c r="I38"/>
  <c r="J38"/>
  <c r="K38"/>
  <c r="I54"/>
  <c r="I60"/>
  <c r="J60"/>
  <c r="K60"/>
  <c r="I61"/>
  <c r="J61"/>
  <c r="K61"/>
  <c r="P62"/>
  <c r="I73"/>
  <c r="I80"/>
  <c r="J80"/>
  <c r="K80"/>
  <c r="I81"/>
  <c r="J81"/>
  <c r="K81"/>
  <c r="N88"/>
  <c r="O88"/>
  <c r="P88"/>
  <c r="N92"/>
  <c r="O92"/>
  <c r="P92"/>
  <c r="N104"/>
  <c r="O104"/>
  <c r="P104"/>
  <c r="I114"/>
  <c r="J114"/>
  <c r="K114"/>
  <c r="N115"/>
  <c r="O115"/>
  <c r="P115"/>
  <c r="I117"/>
  <c r="J117"/>
  <c r="K117"/>
  <c r="I125"/>
  <c r="J125"/>
  <c r="K125"/>
  <c r="N125"/>
  <c r="O125"/>
  <c r="P125"/>
  <c r="Q129"/>
  <c r="G130"/>
  <c r="H130"/>
  <c r="L130"/>
  <c r="M130"/>
  <c r="I139"/>
  <c r="J139"/>
  <c r="K139"/>
  <c r="N156"/>
  <c r="O156"/>
  <c r="P156"/>
  <c r="N160"/>
  <c r="O160"/>
  <c r="P160"/>
  <c r="I169"/>
  <c r="J169"/>
  <c r="K169"/>
  <c r="Q187"/>
  <c r="Q2" i="2"/>
  <c r="G5"/>
  <c r="H5"/>
  <c r="L5"/>
  <c r="M5"/>
  <c r="N8"/>
  <c r="O8"/>
  <c r="P8"/>
  <c r="N23"/>
  <c r="O23"/>
  <c r="P23"/>
  <c r="N24"/>
  <c r="O24"/>
  <c r="P24"/>
  <c r="I29"/>
  <c r="J29"/>
  <c r="K29"/>
  <c r="N41"/>
  <c r="Q66"/>
  <c r="G70"/>
  <c r="H70"/>
  <c r="L70"/>
  <c r="M70"/>
  <c r="I78"/>
  <c r="J78"/>
  <c r="K78"/>
  <c r="I81"/>
  <c r="J81"/>
  <c r="K81"/>
  <c r="N87"/>
  <c r="O87"/>
  <c r="P87"/>
  <c r="Q96"/>
  <c r="G98"/>
  <c r="H98"/>
  <c r="L98"/>
  <c r="M98"/>
  <c r="I101"/>
  <c r="N104"/>
  <c r="N126"/>
  <c r="O126"/>
  <c r="P126"/>
  <c r="N135"/>
  <c r="O135"/>
  <c r="N138"/>
  <c r="O138"/>
  <c r="P138"/>
  <c r="Q156"/>
  <c r="L5" i="1"/>
  <c r="L130"/>
  <c r="M5"/>
  <c r="M130"/>
  <c r="I14"/>
  <c r="J14"/>
  <c r="K14"/>
  <c r="I18"/>
  <c r="J18"/>
  <c r="K18"/>
  <c r="I19"/>
  <c r="J19"/>
  <c r="K19"/>
  <c r="I21"/>
  <c r="I23"/>
  <c r="J23"/>
  <c r="K23"/>
  <c r="I32"/>
  <c r="J32"/>
  <c r="K32"/>
  <c r="I35"/>
  <c r="N35"/>
  <c r="O35"/>
  <c r="P35"/>
  <c r="N36"/>
  <c r="O36"/>
  <c r="P36"/>
  <c r="I38"/>
  <c r="N42"/>
  <c r="N46"/>
  <c r="O46"/>
  <c r="P46"/>
  <c r="N49"/>
  <c r="O49"/>
  <c r="P49"/>
  <c r="I51"/>
  <c r="J51"/>
  <c r="K51"/>
  <c r="I56"/>
  <c r="J56"/>
  <c r="K56"/>
  <c r="N57"/>
  <c r="O57"/>
  <c r="P57"/>
  <c r="I64"/>
  <c r="J64"/>
  <c r="K64"/>
  <c r="N64"/>
  <c r="O64"/>
  <c r="P64"/>
  <c r="I65"/>
  <c r="J65"/>
  <c r="K65"/>
  <c r="N67"/>
  <c r="I68"/>
  <c r="N68"/>
  <c r="I71"/>
  <c r="N71"/>
  <c r="Q73"/>
  <c r="I77"/>
  <c r="J77"/>
  <c r="K77"/>
  <c r="N77"/>
  <c r="O77"/>
  <c r="P77"/>
  <c r="I78"/>
  <c r="J78"/>
  <c r="K78"/>
  <c r="I79"/>
  <c r="J79"/>
  <c r="K79"/>
  <c r="I83"/>
  <c r="N85"/>
  <c r="I86"/>
  <c r="N86"/>
  <c r="N91"/>
  <c r="O91"/>
  <c r="P91"/>
  <c r="I95"/>
  <c r="J95"/>
  <c r="K95"/>
  <c r="I97"/>
  <c r="J97"/>
  <c r="K97"/>
  <c r="N100"/>
  <c r="O100"/>
  <c r="P100"/>
  <c r="N103"/>
  <c r="O103"/>
  <c r="P103"/>
  <c r="I104"/>
  <c r="J104"/>
  <c r="K104"/>
  <c r="I108"/>
  <c r="J108"/>
  <c r="K108"/>
  <c r="N108"/>
  <c r="O108"/>
  <c r="P108"/>
  <c r="N113"/>
  <c r="O113"/>
  <c r="P113"/>
  <c r="I116"/>
  <c r="J116"/>
  <c r="K116"/>
  <c r="N116"/>
  <c r="Q129"/>
  <c r="G130"/>
  <c r="H130"/>
  <c r="I141"/>
  <c r="N141"/>
  <c r="O141"/>
  <c r="P141"/>
  <c r="I145"/>
  <c r="J145"/>
  <c r="K145"/>
  <c r="N145"/>
  <c r="O145"/>
  <c r="P145"/>
  <c r="I150"/>
  <c r="N150"/>
  <c r="O150"/>
  <c r="P150"/>
  <c r="N152"/>
  <c r="O152"/>
  <c r="P152"/>
  <c r="I154"/>
  <c r="J154"/>
  <c r="K154"/>
  <c r="N133"/>
  <c r="O133"/>
  <c r="P133"/>
  <c r="N50"/>
  <c r="O50"/>
  <c r="P50"/>
  <c r="N85" i="2"/>
  <c r="O85"/>
  <c r="P85"/>
  <c r="I90" i="3"/>
  <c r="J90"/>
  <c r="K90"/>
  <c r="N12" i="5"/>
  <c r="O12"/>
  <c r="P12"/>
  <c r="I109" i="3"/>
  <c r="J109"/>
  <c r="K109"/>
  <c r="I101" i="1"/>
  <c r="J101"/>
  <c r="K101"/>
  <c r="I11" i="6"/>
  <c r="J11"/>
  <c r="K11"/>
  <c r="N117" i="1"/>
  <c r="O117"/>
  <c r="P117"/>
  <c r="I21" i="2"/>
  <c r="J21"/>
  <c r="K21"/>
  <c r="N21"/>
  <c r="O21"/>
  <c r="P21"/>
  <c r="O177" i="3"/>
  <c r="P177"/>
  <c r="N57"/>
  <c r="O57"/>
  <c r="P57"/>
  <c r="N47" i="1"/>
  <c r="O47"/>
  <c r="P47"/>
  <c r="I39" i="7"/>
  <c r="J39"/>
  <c r="K39"/>
  <c r="N62"/>
  <c r="O62"/>
  <c r="P62"/>
  <c r="I14" i="4"/>
  <c r="J14"/>
  <c r="K14"/>
  <c r="I47" i="1"/>
  <c r="J47"/>
  <c r="K47"/>
  <c r="N39" i="7"/>
  <c r="O39"/>
  <c r="P39"/>
  <c r="N38"/>
  <c r="O38"/>
  <c r="P38"/>
  <c r="P41"/>
  <c r="N40"/>
  <c r="O40"/>
  <c r="P40"/>
  <c r="I62"/>
  <c r="J62"/>
  <c r="K62"/>
  <c r="I17" i="5"/>
  <c r="J17"/>
  <c r="K17"/>
  <c r="I10" i="7"/>
  <c r="J10"/>
  <c r="K10"/>
  <c r="K12"/>
  <c r="I11"/>
  <c r="J11"/>
  <c r="K11"/>
  <c r="N89" i="3"/>
  <c r="O89"/>
  <c r="P89"/>
  <c r="N10" i="4"/>
  <c r="O10"/>
  <c r="P10"/>
  <c r="I177" i="3"/>
  <c r="J177"/>
  <c r="K177"/>
  <c r="I117" i="1"/>
  <c r="J117"/>
  <c r="K117"/>
  <c r="I127" i="2"/>
  <c r="J127"/>
  <c r="K127"/>
  <c r="N127"/>
  <c r="O127"/>
  <c r="P127"/>
  <c r="I108"/>
  <c r="J108"/>
  <c r="K108"/>
  <c r="N108"/>
  <c r="O108"/>
  <c r="P108"/>
  <c r="N39"/>
  <c r="O39"/>
  <c r="P39"/>
  <c r="N75"/>
  <c r="O75"/>
  <c r="P75"/>
  <c r="N167" i="3"/>
  <c r="O167"/>
  <c r="P167"/>
  <c r="N174"/>
  <c r="O174"/>
  <c r="P174"/>
  <c r="N16"/>
  <c r="O16"/>
  <c r="P16"/>
  <c r="N122"/>
  <c r="O122"/>
  <c r="P122"/>
  <c r="N13" i="11"/>
  <c r="O13"/>
  <c r="P13"/>
  <c r="I99" i="1"/>
  <c r="J99"/>
  <c r="K99"/>
  <c r="N99"/>
  <c r="O99"/>
  <c r="P99"/>
  <c r="I84"/>
  <c r="J84"/>
  <c r="K84"/>
  <c r="I92"/>
  <c r="J92"/>
  <c r="K92"/>
  <c r="N84"/>
  <c r="O84"/>
  <c r="P84"/>
  <c r="N92"/>
  <c r="O92"/>
  <c r="P92"/>
  <c r="I15"/>
  <c r="J15"/>
  <c r="K15"/>
  <c r="N15"/>
  <c r="O15"/>
  <c r="P15"/>
  <c r="I40" i="4"/>
  <c r="J40"/>
  <c r="K40"/>
  <c r="I28" i="3"/>
  <c r="J28"/>
  <c r="K28"/>
  <c r="N151" i="1"/>
  <c r="O151"/>
  <c r="P151"/>
  <c r="N137" i="2"/>
  <c r="O137"/>
  <c r="P137"/>
  <c r="N13" i="4"/>
  <c r="O13"/>
  <c r="P13"/>
  <c r="I151" i="1"/>
  <c r="J151"/>
  <c r="K151"/>
  <c r="I13" i="4"/>
  <c r="J13"/>
  <c r="K13"/>
  <c r="I22"/>
  <c r="J22"/>
  <c r="K22"/>
  <c r="I23"/>
  <c r="J23"/>
  <c r="K23"/>
  <c r="N98" i="3"/>
  <c r="O98"/>
  <c r="P98"/>
  <c r="N14" i="4"/>
  <c r="O14"/>
  <c r="P14"/>
  <c r="N33" i="6"/>
  <c r="O33"/>
  <c r="P33"/>
  <c r="N9" i="4"/>
  <c r="O9"/>
  <c r="P9"/>
  <c r="N9" i="2"/>
  <c r="O9"/>
  <c r="P9"/>
  <c r="N139"/>
  <c r="O139"/>
  <c r="P139"/>
  <c r="N102"/>
  <c r="O102"/>
  <c r="P102"/>
  <c r="J76" i="3"/>
  <c r="K76"/>
  <c r="N77"/>
  <c r="O77"/>
  <c r="P77"/>
  <c r="I136"/>
  <c r="J136"/>
  <c r="K136"/>
  <c r="N136"/>
  <c r="O136"/>
  <c r="P136"/>
  <c r="N64"/>
  <c r="O64"/>
  <c r="P64"/>
  <c r="N138"/>
  <c r="O138"/>
  <c r="P138"/>
  <c r="I118"/>
  <c r="J118"/>
  <c r="K118"/>
  <c r="N75" i="1"/>
  <c r="O75"/>
  <c r="P75"/>
  <c r="I58"/>
  <c r="J58"/>
  <c r="K58"/>
  <c r="N105"/>
  <c r="O105"/>
  <c r="P105"/>
  <c r="I82"/>
  <c r="J82"/>
  <c r="K82"/>
  <c r="I55"/>
  <c r="J55"/>
  <c r="K55"/>
  <c r="I107"/>
  <c r="J107"/>
  <c r="K107"/>
  <c r="N70" i="3"/>
  <c r="O70"/>
  <c r="P70"/>
  <c r="I21" i="4"/>
  <c r="J21"/>
  <c r="K21"/>
  <c r="I24" i="6"/>
  <c r="J24"/>
  <c r="K24"/>
  <c r="I29"/>
  <c r="J29"/>
  <c r="K29"/>
  <c r="I30"/>
  <c r="J30"/>
  <c r="K30"/>
  <c r="I32"/>
  <c r="J32"/>
  <c r="K32"/>
  <c r="I33"/>
  <c r="J33"/>
  <c r="K33"/>
  <c r="I35"/>
  <c r="J35"/>
  <c r="K35"/>
  <c r="I8" i="1"/>
  <c r="J8"/>
  <c r="K8"/>
  <c r="I51" i="7"/>
  <c r="J51"/>
  <c r="K51"/>
  <c r="K52"/>
  <c r="N27" i="5"/>
  <c r="O27"/>
  <c r="P27"/>
  <c r="I111" i="1"/>
  <c r="J111"/>
  <c r="K111"/>
  <c r="N111"/>
  <c r="O111"/>
  <c r="P111"/>
  <c r="N107"/>
  <c r="O107"/>
  <c r="P107"/>
  <c r="N68" i="4"/>
  <c r="O68"/>
  <c r="P68"/>
  <c r="I139" i="2"/>
  <c r="J139"/>
  <c r="K139"/>
  <c r="I40"/>
  <c r="J40"/>
  <c r="K40"/>
  <c r="O11" i="3"/>
  <c r="P11"/>
  <c r="N41" i="4"/>
  <c r="O41"/>
  <c r="P41"/>
  <c r="I25"/>
  <c r="J25"/>
  <c r="K25"/>
  <c r="N20"/>
  <c r="O20"/>
  <c r="P20"/>
  <c r="I15"/>
  <c r="J15"/>
  <c r="K15"/>
  <c r="N14" i="2"/>
  <c r="O14"/>
  <c r="P14"/>
  <c r="I137"/>
  <c r="J137"/>
  <c r="K137"/>
  <c r="I16" i="6"/>
  <c r="J16"/>
  <c r="K16"/>
  <c r="I12" i="4"/>
  <c r="J12"/>
  <c r="K12"/>
  <c r="N28"/>
  <c r="O28"/>
  <c r="P28"/>
  <c r="I55"/>
  <c r="J55"/>
  <c r="K55"/>
  <c r="N33" i="3"/>
  <c r="O33"/>
  <c r="P33"/>
  <c r="N10" i="6"/>
  <c r="O10"/>
  <c r="P10"/>
  <c r="I24" i="1"/>
  <c r="J24"/>
  <c r="K24"/>
  <c r="N61"/>
  <c r="O61"/>
  <c r="P61"/>
  <c r="N24"/>
  <c r="O24"/>
  <c r="P24"/>
  <c r="I9" i="6"/>
  <c r="J9"/>
  <c r="K9"/>
  <c r="I39" i="2"/>
  <c r="J39"/>
  <c r="K39"/>
  <c r="I17" i="4"/>
  <c r="J17"/>
  <c r="K17"/>
  <c r="N16" i="11"/>
  <c r="O16"/>
  <c r="P16"/>
  <c r="N23" i="4"/>
  <c r="O23"/>
  <c r="P23"/>
  <c r="I30"/>
  <c r="J30"/>
  <c r="K30"/>
  <c r="I39" i="1"/>
  <c r="J39"/>
  <c r="K39"/>
  <c r="N69" i="4"/>
  <c r="O69"/>
  <c r="P69"/>
  <c r="I65"/>
  <c r="J65"/>
  <c r="K65"/>
  <c r="N51" i="7"/>
  <c r="O51"/>
  <c r="P51"/>
  <c r="P52"/>
  <c r="I39" i="4"/>
  <c r="J39"/>
  <c r="K39"/>
  <c r="N101" i="1"/>
  <c r="O101"/>
  <c r="P101"/>
  <c r="N39"/>
  <c r="O39"/>
  <c r="P39"/>
  <c r="N59" i="2"/>
  <c r="O59"/>
  <c r="P59"/>
  <c r="I60"/>
  <c r="J60"/>
  <c r="K60"/>
  <c r="N60"/>
  <c r="O60"/>
  <c r="P60"/>
  <c r="I152" i="3"/>
  <c r="J152"/>
  <c r="K152"/>
  <c r="N110"/>
  <c r="O110"/>
  <c r="P110"/>
  <c r="I171"/>
  <c r="J171"/>
  <c r="K171"/>
  <c r="N79"/>
  <c r="O79"/>
  <c r="P79"/>
  <c r="I10" i="11"/>
  <c r="J10"/>
  <c r="K10"/>
  <c r="I13"/>
  <c r="J13"/>
  <c r="K13"/>
  <c r="N36" i="6"/>
  <c r="O36"/>
  <c r="P36"/>
  <c r="N28"/>
  <c r="O28"/>
  <c r="P28"/>
  <c r="I11" i="4"/>
  <c r="J11"/>
  <c r="K11"/>
  <c r="I25" i="7"/>
  <c r="J25"/>
  <c r="K25"/>
  <c r="N12" i="1"/>
  <c r="O12"/>
  <c r="P12"/>
  <c r="I25" i="5"/>
  <c r="J25"/>
  <c r="K25"/>
  <c r="N32" i="6"/>
  <c r="O32"/>
  <c r="P32"/>
  <c r="N24"/>
  <c r="O24"/>
  <c r="P24"/>
  <c r="I10"/>
  <c r="J10"/>
  <c r="K10"/>
  <c r="I23"/>
  <c r="J23"/>
  <c r="K23"/>
  <c r="N12"/>
  <c r="O12"/>
  <c r="P12"/>
  <c r="I26" i="3"/>
  <c r="J26"/>
  <c r="K26"/>
  <c r="I75" i="2"/>
  <c r="J75"/>
  <c r="K75"/>
  <c r="I98" i="3"/>
  <c r="J98"/>
  <c r="K98"/>
  <c r="N137" i="1"/>
  <c r="O137"/>
  <c r="P137"/>
  <c r="N39" i="4"/>
  <c r="O39"/>
  <c r="P39"/>
  <c r="N11" i="6"/>
  <c r="O11"/>
  <c r="P11"/>
  <c r="N16"/>
  <c r="O16"/>
  <c r="P16"/>
  <c r="I24" i="4"/>
  <c r="J24"/>
  <c r="K24"/>
  <c r="I50" i="1"/>
  <c r="J50"/>
  <c r="K50"/>
  <c r="N57" i="4"/>
  <c r="O57"/>
  <c r="P57"/>
  <c r="N15" i="6"/>
  <c r="O15"/>
  <c r="P15"/>
  <c r="N17"/>
  <c r="O17"/>
  <c r="P17"/>
  <c r="I9" i="2"/>
  <c r="J9"/>
  <c r="K9"/>
  <c r="I12" i="1"/>
  <c r="J12"/>
  <c r="K12"/>
  <c r="I12" i="6"/>
  <c r="J12"/>
  <c r="K12"/>
  <c r="I15"/>
  <c r="J15"/>
  <c r="K15"/>
  <c r="N15" i="11"/>
  <c r="O15"/>
  <c r="P15"/>
  <c r="I49" i="2"/>
  <c r="J49"/>
  <c r="K49"/>
  <c r="P90" i="3"/>
  <c r="I95"/>
  <c r="J95"/>
  <c r="K95"/>
  <c r="I40" i="1"/>
  <c r="J40"/>
  <c r="K40"/>
  <c r="I137"/>
  <c r="J137"/>
  <c r="K137"/>
  <c r="I89" i="3"/>
  <c r="J89"/>
  <c r="K89"/>
  <c r="I10" i="4"/>
  <c r="J10"/>
  <c r="K10"/>
  <c r="I68"/>
  <c r="J68"/>
  <c r="K68"/>
  <c r="N23" i="6"/>
  <c r="O23"/>
  <c r="P23"/>
  <c r="P25"/>
  <c r="P42"/>
  <c r="P162" i="2"/>
  <c r="K53" i="4"/>
  <c r="I66"/>
  <c r="J66"/>
  <c r="K66"/>
  <c r="N11" i="7"/>
  <c r="O11"/>
  <c r="P11"/>
  <c r="I69" i="4"/>
  <c r="J69"/>
  <c r="K69"/>
  <c r="I40" i="7"/>
  <c r="J40"/>
  <c r="K40"/>
  <c r="N40" i="1"/>
  <c r="O40"/>
  <c r="P40"/>
  <c r="N58"/>
  <c r="O58"/>
  <c r="P58"/>
  <c r="N141" i="2"/>
  <c r="O141"/>
  <c r="P141"/>
  <c r="N76"/>
  <c r="O76"/>
  <c r="P76"/>
  <c r="I105"/>
  <c r="J105"/>
  <c r="K105"/>
  <c r="N82"/>
  <c r="O82"/>
  <c r="P82"/>
  <c r="I76"/>
  <c r="J76"/>
  <c r="K76"/>
  <c r="I31"/>
  <c r="J31"/>
  <c r="K31"/>
  <c r="N50" i="4"/>
  <c r="O50"/>
  <c r="P50"/>
  <c r="N40"/>
  <c r="O40"/>
  <c r="P40"/>
  <c r="N65"/>
  <c r="O65"/>
  <c r="P65"/>
  <c r="I17" i="2"/>
  <c r="J17"/>
  <c r="K17"/>
  <c r="N17"/>
  <c r="O17"/>
  <c r="P17"/>
  <c r="I85"/>
  <c r="J85"/>
  <c r="K85"/>
  <c r="I73"/>
  <c r="J73"/>
  <c r="K73"/>
  <c r="I102"/>
  <c r="J102"/>
  <c r="K102"/>
  <c r="I59"/>
  <c r="J59"/>
  <c r="K59"/>
  <c r="N53"/>
  <c r="O53"/>
  <c r="P53"/>
  <c r="I79" i="3"/>
  <c r="J79"/>
  <c r="K79"/>
  <c r="N22"/>
  <c r="O22"/>
  <c r="P22"/>
  <c r="N87"/>
  <c r="O87"/>
  <c r="P87"/>
  <c r="I153"/>
  <c r="J153"/>
  <c r="K153"/>
  <c r="N58"/>
  <c r="O58"/>
  <c r="P58"/>
  <c r="N51"/>
  <c r="O51"/>
  <c r="P51"/>
  <c r="I31" i="1"/>
  <c r="J31"/>
  <c r="K31"/>
  <c r="N31"/>
  <c r="O31"/>
  <c r="P31"/>
  <c r="N8"/>
  <c r="O8"/>
  <c r="P8"/>
  <c r="I61"/>
  <c r="J61"/>
  <c r="K61"/>
  <c r="N12" i="4"/>
  <c r="O12"/>
  <c r="P12"/>
  <c r="N82" i="1"/>
  <c r="O82"/>
  <c r="P82"/>
  <c r="I13" i="5"/>
  <c r="J13"/>
  <c r="K13"/>
  <c r="I11"/>
  <c r="J11"/>
  <c r="K11"/>
  <c r="N48" i="4"/>
  <c r="O48"/>
  <c r="P48"/>
  <c r="N59"/>
  <c r="O59"/>
  <c r="P59"/>
  <c r="N16"/>
  <c r="O16"/>
  <c r="P16"/>
  <c r="I47"/>
  <c r="J47"/>
  <c r="K47"/>
  <c r="N26"/>
  <c r="O26"/>
  <c r="P26"/>
  <c r="I17" i="6"/>
  <c r="J17"/>
  <c r="K17"/>
  <c r="N80" i="2"/>
  <c r="O80"/>
  <c r="P80"/>
  <c r="N31" i="6"/>
  <c r="O31"/>
  <c r="P31"/>
  <c r="I33" i="2"/>
  <c r="J33"/>
  <c r="K33"/>
  <c r="N153" i="1"/>
  <c r="O153"/>
  <c r="P153"/>
  <c r="N124" i="3"/>
  <c r="O124"/>
  <c r="P124"/>
  <c r="I31"/>
  <c r="J31"/>
  <c r="K31"/>
  <c r="N56" i="4"/>
  <c r="O56"/>
  <c r="P56"/>
  <c r="N11"/>
  <c r="O11"/>
  <c r="P11"/>
  <c r="I15" i="5"/>
  <c r="J15"/>
  <c r="K15"/>
  <c r="I11" i="11"/>
  <c r="J11"/>
  <c r="K11"/>
  <c r="N26" i="3"/>
  <c r="O26"/>
  <c r="P26"/>
  <c r="N33" i="2"/>
  <c r="O33"/>
  <c r="P33"/>
  <c r="N8" i="3"/>
  <c r="O8"/>
  <c r="P8"/>
  <c r="N55" i="4"/>
  <c r="O55"/>
  <c r="P55"/>
  <c r="I31" i="6"/>
  <c r="J31"/>
  <c r="K31"/>
  <c r="N165" i="3"/>
  <c r="O165"/>
  <c r="P165"/>
  <c r="N10"/>
  <c r="O10"/>
  <c r="P10"/>
  <c r="N18" i="4"/>
  <c r="O18"/>
  <c r="P18"/>
  <c r="N47"/>
  <c r="O47"/>
  <c r="P47"/>
  <c r="N15"/>
  <c r="O15"/>
  <c r="P15"/>
  <c r="I45" i="3"/>
  <c r="J45"/>
  <c r="K45"/>
  <c r="N53" i="4"/>
  <c r="O53"/>
  <c r="P53"/>
  <c r="I29" i="5"/>
  <c r="J29"/>
  <c r="K29"/>
  <c r="N24" i="4"/>
  <c r="O24"/>
  <c r="P24"/>
  <c r="N35" i="6"/>
  <c r="O35"/>
  <c r="P35"/>
  <c r="N106" i="3"/>
  <c r="O106"/>
  <c r="P106"/>
  <c r="I12" i="2"/>
  <c r="J12"/>
  <c r="K12"/>
  <c r="I26"/>
  <c r="J26"/>
  <c r="K26"/>
  <c r="I153" i="1"/>
  <c r="J153"/>
  <c r="K153"/>
  <c r="N22" i="4"/>
  <c r="O22"/>
  <c r="P22"/>
  <c r="N18" i="5"/>
  <c r="O18"/>
  <c r="P18"/>
  <c r="I29" i="4"/>
  <c r="J29"/>
  <c r="K29"/>
  <c r="I9"/>
  <c r="J9"/>
  <c r="K9"/>
  <c r="N21"/>
  <c r="O21"/>
  <c r="P21"/>
  <c r="N17"/>
  <c r="O17"/>
  <c r="P17"/>
  <c r="I14" i="2"/>
  <c r="J14"/>
  <c r="K14"/>
  <c r="N31"/>
  <c r="O31"/>
  <c r="P31"/>
  <c r="I86" i="3"/>
  <c r="J86"/>
  <c r="K86"/>
  <c r="N14"/>
  <c r="O14"/>
  <c r="P14"/>
  <c r="I28" i="5"/>
  <c r="J28"/>
  <c r="K28"/>
  <c r="N34" i="4"/>
  <c r="O34"/>
  <c r="P34"/>
  <c r="I50"/>
  <c r="J50"/>
  <c r="K50"/>
  <c r="N17" i="3"/>
  <c r="O17"/>
  <c r="P17"/>
  <c r="I41" i="4"/>
  <c r="J41"/>
  <c r="K41"/>
  <c r="I36"/>
  <c r="J36"/>
  <c r="K36"/>
  <c r="I18" i="5"/>
  <c r="J18"/>
  <c r="K18"/>
  <c r="N30" i="4"/>
  <c r="O30"/>
  <c r="P30"/>
  <c r="P32"/>
  <c r="N29"/>
  <c r="O29"/>
  <c r="P29"/>
  <c r="I59"/>
  <c r="J59"/>
  <c r="K59"/>
  <c r="N11" i="1"/>
  <c r="O11"/>
  <c r="P11"/>
  <c r="N30" i="3"/>
  <c r="O30"/>
  <c r="P30"/>
  <c r="I16" i="4"/>
  <c r="J16"/>
  <c r="K16"/>
  <c r="I35"/>
  <c r="J35"/>
  <c r="K35"/>
  <c r="I18"/>
  <c r="J18"/>
  <c r="K18"/>
  <c r="I57"/>
  <c r="J57"/>
  <c r="K57"/>
  <c r="N25"/>
  <c r="O25"/>
  <c r="P25"/>
  <c r="N24" i="5"/>
  <c r="O24"/>
  <c r="P24"/>
  <c r="I24"/>
  <c r="J24"/>
  <c r="K24"/>
  <c r="N73" i="2"/>
  <c r="O73"/>
  <c r="P73"/>
  <c r="N10" i="1"/>
  <c r="O10"/>
  <c r="P10"/>
  <c r="I10"/>
  <c r="J10"/>
  <c r="K10"/>
  <c r="I133"/>
  <c r="J133"/>
  <c r="K133"/>
  <c r="I36" i="6"/>
  <c r="J36"/>
  <c r="K36"/>
  <c r="N29" i="5"/>
  <c r="O29"/>
  <c r="P29"/>
  <c r="N13"/>
  <c r="O13"/>
  <c r="P13"/>
  <c r="I48" i="4"/>
  <c r="J48"/>
  <c r="K48"/>
  <c r="I34"/>
  <c r="J34"/>
  <c r="K34"/>
  <c r="I20"/>
  <c r="J20"/>
  <c r="K20"/>
  <c r="N35"/>
  <c r="O35"/>
  <c r="P35"/>
  <c r="I31"/>
  <c r="J31"/>
  <c r="K31"/>
  <c r="N26" i="5"/>
  <c r="O26"/>
  <c r="P26"/>
  <c r="I165" i="3"/>
  <c r="J165"/>
  <c r="K165"/>
  <c r="I22"/>
  <c r="J22"/>
  <c r="K22"/>
  <c r="N101"/>
  <c r="O101"/>
  <c r="P101"/>
  <c r="N147"/>
  <c r="O147"/>
  <c r="P147"/>
  <c r="I11"/>
  <c r="J11"/>
  <c r="K11"/>
  <c r="I9"/>
  <c r="J9"/>
  <c r="K9"/>
  <c r="I8"/>
  <c r="J8"/>
  <c r="K8"/>
  <c r="N55" i="1"/>
  <c r="O55"/>
  <c r="P55"/>
  <c r="N120"/>
  <c r="O120"/>
  <c r="P120"/>
  <c r="I120"/>
  <c r="J120"/>
  <c r="K120"/>
  <c r="N76" i="3"/>
  <c r="O76"/>
  <c r="P76"/>
  <c r="I28" i="1"/>
  <c r="J28"/>
  <c r="K28"/>
  <c r="I37" i="4"/>
  <c r="J37"/>
  <c r="K37"/>
  <c r="I26" i="5"/>
  <c r="J26"/>
  <c r="K26"/>
  <c r="I75" i="1"/>
  <c r="J75"/>
  <c r="K75"/>
  <c r="N153" i="3"/>
  <c r="O153"/>
  <c r="P153"/>
  <c r="I10" i="5"/>
  <c r="J10"/>
  <c r="K10"/>
  <c r="I56" i="4"/>
  <c r="J56"/>
  <c r="K56"/>
  <c r="N10" i="5"/>
  <c r="O10"/>
  <c r="P10"/>
  <c r="I14"/>
  <c r="J14"/>
  <c r="K14"/>
  <c r="I28" i="4"/>
  <c r="J28"/>
  <c r="K28"/>
  <c r="K32"/>
  <c r="N37"/>
  <c r="O37"/>
  <c r="P37"/>
  <c r="N15" i="5"/>
  <c r="O15"/>
  <c r="P15"/>
  <c r="I12" i="3"/>
  <c r="J12"/>
  <c r="K12"/>
  <c r="I20"/>
  <c r="J20"/>
  <c r="K20"/>
  <c r="N14" i="5"/>
  <c r="O14"/>
  <c r="P14"/>
  <c r="N119" i="1"/>
  <c r="O119"/>
  <c r="P119"/>
  <c r="I40" i="3"/>
  <c r="J40"/>
  <c r="K40"/>
  <c r="I20" i="1"/>
  <c r="J20"/>
  <c r="K20"/>
  <c r="N119" i="3"/>
  <c r="O119"/>
  <c r="P119"/>
  <c r="N25" i="5"/>
  <c r="O25"/>
  <c r="P25"/>
  <c r="P34"/>
  <c r="P196" i="3"/>
  <c r="N28" i="5"/>
  <c r="O28"/>
  <c r="P28"/>
  <c r="N11"/>
  <c r="O11"/>
  <c r="P11"/>
  <c r="N176" i="3"/>
  <c r="O176"/>
  <c r="P176"/>
  <c r="I19"/>
  <c r="J19"/>
  <c r="K19"/>
  <c r="I48"/>
  <c r="J48"/>
  <c r="K48"/>
  <c r="N27" i="1"/>
  <c r="O27"/>
  <c r="P27"/>
  <c r="N9"/>
  <c r="O9"/>
  <c r="P9"/>
  <c r="N36" i="4"/>
  <c r="O36"/>
  <c r="P36"/>
  <c r="N168" i="3"/>
  <c r="O168"/>
  <c r="P168"/>
  <c r="I107"/>
  <c r="J107"/>
  <c r="K107"/>
  <c r="I105" i="1"/>
  <c r="J105"/>
  <c r="K105"/>
  <c r="I145" i="3"/>
  <c r="J145"/>
  <c r="K145"/>
  <c r="I133"/>
  <c r="J133"/>
  <c r="K133"/>
  <c r="I166"/>
  <c r="J166"/>
  <c r="K166"/>
  <c r="I154"/>
  <c r="J154"/>
  <c r="K154"/>
  <c r="N142"/>
  <c r="O142"/>
  <c r="P142"/>
  <c r="N34"/>
  <c r="O34"/>
  <c r="P34"/>
  <c r="N19"/>
  <c r="O19"/>
  <c r="P19"/>
  <c r="I137"/>
  <c r="J137"/>
  <c r="K137"/>
  <c r="I85"/>
  <c r="J85"/>
  <c r="K85"/>
  <c r="I84"/>
  <c r="J84"/>
  <c r="K84"/>
  <c r="I69"/>
  <c r="J69"/>
  <c r="K69"/>
  <c r="I162"/>
  <c r="J162"/>
  <c r="K162"/>
  <c r="I121"/>
  <c r="J121"/>
  <c r="K121"/>
  <c r="I149"/>
  <c r="J149"/>
  <c r="K149"/>
  <c r="J54"/>
  <c r="K54"/>
  <c r="I24"/>
  <c r="J24"/>
  <c r="K24"/>
  <c r="I21"/>
  <c r="J21"/>
  <c r="K21"/>
  <c r="J73"/>
  <c r="K73"/>
  <c r="N95"/>
  <c r="O95"/>
  <c r="P95"/>
  <c r="I74"/>
  <c r="J74"/>
  <c r="K74"/>
  <c r="I148"/>
  <c r="J148"/>
  <c r="K148"/>
  <c r="N114"/>
  <c r="O114"/>
  <c r="P114"/>
  <c r="I17"/>
  <c r="J17"/>
  <c r="K17"/>
  <c r="N105" i="2"/>
  <c r="O105"/>
  <c r="P105"/>
  <c r="I80"/>
  <c r="J80"/>
  <c r="K80"/>
  <c r="I74"/>
  <c r="J74"/>
  <c r="K74"/>
  <c r="N46"/>
  <c r="O46"/>
  <c r="P46"/>
  <c r="N37"/>
  <c r="O37"/>
  <c r="P37"/>
  <c r="I145"/>
  <c r="J145"/>
  <c r="K145"/>
  <c r="I15" i="11"/>
  <c r="J15"/>
  <c r="K15"/>
  <c r="N11"/>
  <c r="O11"/>
  <c r="P11"/>
  <c r="N10"/>
  <c r="O10"/>
  <c r="P10"/>
  <c r="N169" i="3"/>
  <c r="O169"/>
  <c r="P169"/>
  <c r="N31" i="4"/>
  <c r="O31"/>
  <c r="P31"/>
  <c r="N152" i="2"/>
  <c r="O152"/>
  <c r="P152"/>
  <c r="I180" i="3"/>
  <c r="J180"/>
  <c r="K180"/>
  <c r="N18" i="1"/>
  <c r="O18"/>
  <c r="P18"/>
  <c r="I112" i="3"/>
  <c r="J112"/>
  <c r="K112"/>
  <c r="I18" i="11"/>
  <c r="J18"/>
  <c r="K18"/>
  <c r="I22"/>
  <c r="J22"/>
  <c r="K22"/>
  <c r="I149" i="2"/>
  <c r="J149"/>
  <c r="K149"/>
  <c r="N148"/>
  <c r="O148"/>
  <c r="P148"/>
  <c r="I150"/>
  <c r="J150"/>
  <c r="K150"/>
  <c r="I37" i="1"/>
  <c r="J37"/>
  <c r="K37"/>
  <c r="N25"/>
  <c r="O25"/>
  <c r="P25"/>
  <c r="I84" i="2"/>
  <c r="J84"/>
  <c r="K84"/>
  <c r="N9" i="3"/>
  <c r="O9"/>
  <c r="P9"/>
  <c r="J38" i="1"/>
  <c r="K38"/>
  <c r="I36"/>
  <c r="J36"/>
  <c r="K36"/>
  <c r="I26" i="4"/>
  <c r="J26"/>
  <c r="K26"/>
  <c r="I65" i="3"/>
  <c r="J65"/>
  <c r="K65"/>
  <c r="I161"/>
  <c r="J161"/>
  <c r="K161"/>
  <c r="N21" i="1"/>
  <c r="O21"/>
  <c r="P21"/>
  <c r="I34" i="2"/>
  <c r="J34"/>
  <c r="K34"/>
  <c r="N50" i="3"/>
  <c r="O50"/>
  <c r="P50"/>
  <c r="I55"/>
  <c r="J55"/>
  <c r="K55"/>
  <c r="I35" i="2"/>
  <c r="J35"/>
  <c r="K35"/>
  <c r="I41"/>
  <c r="J41"/>
  <c r="K41"/>
  <c r="I54"/>
  <c r="J54"/>
  <c r="K54"/>
  <c r="I138"/>
  <c r="J138"/>
  <c r="K138"/>
  <c r="I135"/>
  <c r="J135"/>
  <c r="K135"/>
  <c r="I130"/>
  <c r="J130"/>
  <c r="K130"/>
  <c r="I123"/>
  <c r="J123"/>
  <c r="K123"/>
  <c r="I117"/>
  <c r="J117"/>
  <c r="K117"/>
  <c r="I112"/>
  <c r="J112"/>
  <c r="K112"/>
  <c r="I110"/>
  <c r="J110"/>
  <c r="K110"/>
  <c r="I107"/>
  <c r="J107"/>
  <c r="K107"/>
  <c r="N56"/>
  <c r="O56"/>
  <c r="P56"/>
  <c r="N54"/>
  <c r="O54"/>
  <c r="P54"/>
  <c r="N44"/>
  <c r="O44"/>
  <c r="P44"/>
  <c r="N143"/>
  <c r="O143"/>
  <c r="P143"/>
  <c r="N130"/>
  <c r="O130"/>
  <c r="P130"/>
  <c r="N117"/>
  <c r="O117"/>
  <c r="P117"/>
  <c r="N113"/>
  <c r="O113"/>
  <c r="P113"/>
  <c r="N111"/>
  <c r="O111"/>
  <c r="P111"/>
  <c r="N110"/>
  <c r="O110"/>
  <c r="P110"/>
  <c r="N109"/>
  <c r="O109"/>
  <c r="P109"/>
  <c r="O104"/>
  <c r="P104"/>
  <c r="N101"/>
  <c r="O101"/>
  <c r="P101"/>
  <c r="I45"/>
  <c r="J45"/>
  <c r="K45"/>
  <c r="I42"/>
  <c r="J42"/>
  <c r="K42"/>
  <c r="I37"/>
  <c r="J37"/>
  <c r="K37"/>
  <c r="I30"/>
  <c r="J30"/>
  <c r="K30"/>
  <c r="I125"/>
  <c r="J125"/>
  <c r="K125"/>
  <c r="N125"/>
  <c r="O125"/>
  <c r="P125"/>
  <c r="N129"/>
  <c r="O129"/>
  <c r="P129"/>
  <c r="I133"/>
  <c r="J133"/>
  <c r="K133"/>
  <c r="I132"/>
  <c r="J132"/>
  <c r="K132"/>
  <c r="I111"/>
  <c r="J111"/>
  <c r="K111"/>
  <c r="I109"/>
  <c r="J109"/>
  <c r="K109"/>
  <c r="I106"/>
  <c r="J106"/>
  <c r="K106"/>
  <c r="J101"/>
  <c r="K101"/>
  <c r="N57"/>
  <c r="O57"/>
  <c r="P57"/>
  <c r="N142"/>
  <c r="O142"/>
  <c r="P142"/>
  <c r="N95" i="1"/>
  <c r="O95"/>
  <c r="P95"/>
  <c r="I44"/>
  <c r="J44"/>
  <c r="K44"/>
  <c r="N44"/>
  <c r="O44"/>
  <c r="P44"/>
  <c r="I88" i="2"/>
  <c r="J88"/>
  <c r="K88"/>
  <c r="N30"/>
  <c r="O30"/>
  <c r="P30"/>
  <c r="N74"/>
  <c r="O74"/>
  <c r="P74"/>
  <c r="I51"/>
  <c r="J51"/>
  <c r="K51"/>
  <c r="I27"/>
  <c r="J27"/>
  <c r="K27"/>
  <c r="I24"/>
  <c r="J24"/>
  <c r="K24"/>
  <c r="I23"/>
  <c r="J23"/>
  <c r="K23"/>
  <c r="I22"/>
  <c r="J22"/>
  <c r="K22"/>
  <c r="I10"/>
  <c r="J10"/>
  <c r="K10"/>
  <c r="I119"/>
  <c r="J119"/>
  <c r="K119"/>
  <c r="N12"/>
  <c r="O12"/>
  <c r="P12"/>
  <c r="I141"/>
  <c r="J141"/>
  <c r="K141"/>
  <c r="N34"/>
  <c r="O34"/>
  <c r="P34"/>
  <c r="N25"/>
  <c r="O25"/>
  <c r="P25"/>
  <c r="N22"/>
  <c r="O22"/>
  <c r="P22"/>
  <c r="N20"/>
  <c r="O20"/>
  <c r="P20"/>
  <c r="N19"/>
  <c r="O19"/>
  <c r="P19"/>
  <c r="N18"/>
  <c r="O18"/>
  <c r="P18"/>
  <c r="N13"/>
  <c r="O13"/>
  <c r="P13"/>
  <c r="O41"/>
  <c r="P41"/>
  <c r="I57"/>
  <c r="J57"/>
  <c r="K57"/>
  <c r="N145"/>
  <c r="O145"/>
  <c r="P145"/>
  <c r="I89"/>
  <c r="J89"/>
  <c r="K89"/>
  <c r="P135"/>
  <c r="N123"/>
  <c r="O123"/>
  <c r="P123"/>
  <c r="N107"/>
  <c r="O107"/>
  <c r="P107"/>
  <c r="N84"/>
  <c r="O84"/>
  <c r="P84"/>
  <c r="N81"/>
  <c r="O81"/>
  <c r="P81"/>
  <c r="I44"/>
  <c r="J44"/>
  <c r="K44"/>
  <c r="N106"/>
  <c r="O106"/>
  <c r="P106"/>
  <c r="N146"/>
  <c r="O146"/>
  <c r="P146"/>
  <c r="N149"/>
  <c r="O149"/>
  <c r="P149"/>
  <c r="I18"/>
  <c r="J18"/>
  <c r="K18"/>
  <c r="I146"/>
  <c r="J146"/>
  <c r="K146"/>
  <c r="I172" i="3"/>
  <c r="J172"/>
  <c r="K172"/>
  <c r="I168"/>
  <c r="J168"/>
  <c r="K168"/>
  <c r="N83"/>
  <c r="O83"/>
  <c r="P83"/>
  <c r="N172"/>
  <c r="O172"/>
  <c r="P172"/>
  <c r="N162"/>
  <c r="O162"/>
  <c r="P162"/>
  <c r="N149"/>
  <c r="O149"/>
  <c r="P149"/>
  <c r="N144"/>
  <c r="O144"/>
  <c r="P144"/>
  <c r="N143"/>
  <c r="O143"/>
  <c r="P143"/>
  <c r="N137"/>
  <c r="O137"/>
  <c r="P137"/>
  <c r="I123"/>
  <c r="J123"/>
  <c r="K123"/>
  <c r="N86"/>
  <c r="O86"/>
  <c r="P86"/>
  <c r="I66"/>
  <c r="J66"/>
  <c r="K66"/>
  <c r="I14"/>
  <c r="J14"/>
  <c r="K14"/>
  <c r="I101"/>
  <c r="J101"/>
  <c r="K101"/>
  <c r="I102"/>
  <c r="J102"/>
  <c r="K102"/>
  <c r="I147"/>
  <c r="J147"/>
  <c r="K147"/>
  <c r="I64"/>
  <c r="J64"/>
  <c r="K64"/>
  <c r="I10"/>
  <c r="J10"/>
  <c r="K10"/>
  <c r="I58"/>
  <c r="J58"/>
  <c r="K58"/>
  <c r="I138"/>
  <c r="J138"/>
  <c r="K138"/>
  <c r="I70"/>
  <c r="J70"/>
  <c r="K70"/>
  <c r="N118"/>
  <c r="O118"/>
  <c r="P118"/>
  <c r="I51"/>
  <c r="J51"/>
  <c r="K51"/>
  <c r="I116"/>
  <c r="J116"/>
  <c r="K116"/>
  <c r="I174"/>
  <c r="J174"/>
  <c r="K174"/>
  <c r="N171"/>
  <c r="O171"/>
  <c r="P171"/>
  <c r="N109"/>
  <c r="O109"/>
  <c r="P109"/>
  <c r="N152"/>
  <c r="O152"/>
  <c r="P152"/>
  <c r="I57"/>
  <c r="J57"/>
  <c r="K57"/>
  <c r="I16"/>
  <c r="J16"/>
  <c r="K16"/>
  <c r="I122"/>
  <c r="J122"/>
  <c r="K122"/>
  <c r="I167"/>
  <c r="J167"/>
  <c r="K167"/>
  <c r="I33"/>
  <c r="J33"/>
  <c r="K33"/>
  <c r="I110"/>
  <c r="J110"/>
  <c r="K110"/>
  <c r="I87"/>
  <c r="J87"/>
  <c r="K87"/>
  <c r="I124"/>
  <c r="J124"/>
  <c r="K124"/>
  <c r="I30"/>
  <c r="J30"/>
  <c r="K30"/>
  <c r="N36"/>
  <c r="O36"/>
  <c r="P36"/>
  <c r="N48"/>
  <c r="O48"/>
  <c r="P48"/>
  <c r="N180"/>
  <c r="O180"/>
  <c r="P180"/>
  <c r="N121"/>
  <c r="O121"/>
  <c r="P121"/>
  <c r="N81"/>
  <c r="O81"/>
  <c r="P81"/>
  <c r="N80"/>
  <c r="O80"/>
  <c r="P80"/>
  <c r="N74"/>
  <c r="O74"/>
  <c r="P74"/>
  <c r="N73"/>
  <c r="O73"/>
  <c r="P73"/>
  <c r="N71"/>
  <c r="O71"/>
  <c r="P71"/>
  <c r="N69"/>
  <c r="O69"/>
  <c r="P69"/>
  <c r="N68"/>
  <c r="O68"/>
  <c r="P68"/>
  <c r="N66"/>
  <c r="O66"/>
  <c r="P66"/>
  <c r="N65"/>
  <c r="O65"/>
  <c r="P65"/>
  <c r="N20"/>
  <c r="O20"/>
  <c r="P20"/>
  <c r="N13"/>
  <c r="O13"/>
  <c r="P13"/>
  <c r="N12"/>
  <c r="O12"/>
  <c r="P12"/>
  <c r="I15"/>
  <c r="J15"/>
  <c r="K15"/>
  <c r="N28"/>
  <c r="O28"/>
  <c r="P28"/>
  <c r="N52"/>
  <c r="O52"/>
  <c r="P52"/>
  <c r="I36"/>
  <c r="J36"/>
  <c r="K36"/>
  <c r="N85"/>
  <c r="O85"/>
  <c r="P85"/>
  <c r="N84"/>
  <c r="O84"/>
  <c r="P84"/>
  <c r="N164"/>
  <c r="O164"/>
  <c r="P164"/>
  <c r="N112"/>
  <c r="O112"/>
  <c r="P112"/>
  <c r="N107"/>
  <c r="O107"/>
  <c r="P107"/>
  <c r="N96"/>
  <c r="O96"/>
  <c r="P96"/>
  <c r="N94"/>
  <c r="O94"/>
  <c r="P94"/>
  <c r="I68"/>
  <c r="J68"/>
  <c r="K68"/>
  <c r="N154"/>
  <c r="O154"/>
  <c r="P154"/>
  <c r="N133"/>
  <c r="O133"/>
  <c r="P133"/>
  <c r="I77"/>
  <c r="J77"/>
  <c r="K77"/>
  <c r="N60"/>
  <c r="O60"/>
  <c r="P60"/>
  <c r="N24"/>
  <c r="O24"/>
  <c r="P24"/>
  <c r="N179"/>
  <c r="O179"/>
  <c r="P179"/>
  <c r="I147" i="1"/>
  <c r="J147"/>
  <c r="K147"/>
  <c r="N78"/>
  <c r="O78"/>
  <c r="P78"/>
  <c r="I34"/>
  <c r="J34"/>
  <c r="K34"/>
  <c r="I26"/>
  <c r="J26"/>
  <c r="J21"/>
  <c r="K21"/>
  <c r="N14"/>
  <c r="O14"/>
  <c r="P14"/>
  <c r="I91"/>
  <c r="J91"/>
  <c r="K91"/>
  <c r="N104"/>
  <c r="O104"/>
  <c r="P104"/>
  <c r="J35"/>
  <c r="K35"/>
  <c r="O86"/>
  <c r="P86"/>
  <c r="O85"/>
  <c r="P85"/>
  <c r="N56"/>
  <c r="O56"/>
  <c r="P56"/>
  <c r="N53"/>
  <c r="O53"/>
  <c r="P53"/>
  <c r="I90"/>
  <c r="J90"/>
  <c r="K90"/>
  <c r="N90"/>
  <c r="O90"/>
  <c r="P90"/>
  <c r="I57"/>
  <c r="J57"/>
  <c r="K57"/>
  <c r="I30"/>
  <c r="J30"/>
  <c r="K30"/>
  <c r="I100"/>
  <c r="J100"/>
  <c r="K100"/>
  <c r="O71"/>
  <c r="P71"/>
  <c r="N65"/>
  <c r="O65"/>
  <c r="P65"/>
  <c r="N23"/>
  <c r="O23"/>
  <c r="P23"/>
  <c r="N20"/>
  <c r="O20"/>
  <c r="P20"/>
  <c r="I94"/>
  <c r="J94"/>
  <c r="K94"/>
  <c r="N94"/>
  <c r="O94"/>
  <c r="P94"/>
  <c r="I139"/>
  <c r="J139"/>
  <c r="K139"/>
  <c r="I81"/>
  <c r="J81"/>
  <c r="K81"/>
  <c r="O67"/>
  <c r="P67"/>
  <c r="I53"/>
  <c r="J53"/>
  <c r="K53"/>
  <c r="I42"/>
  <c r="J42"/>
  <c r="K42"/>
  <c r="I119"/>
  <c r="J119"/>
  <c r="K119"/>
  <c r="N135"/>
  <c r="O135"/>
  <c r="P135"/>
  <c r="I135"/>
  <c r="J135"/>
  <c r="K135"/>
  <c r="N51"/>
  <c r="O51"/>
  <c r="P51"/>
  <c r="N139"/>
  <c r="O139"/>
  <c r="P139"/>
  <c r="I19" i="2"/>
  <c r="J19"/>
  <c r="K19"/>
  <c r="N10"/>
  <c r="O10"/>
  <c r="P10"/>
  <c r="I25" i="1"/>
  <c r="J25"/>
  <c r="K25"/>
  <c r="N19"/>
  <c r="O19"/>
  <c r="P19"/>
  <c r="I8" i="2"/>
  <c r="J8"/>
  <c r="K8"/>
  <c r="O68" i="1"/>
  <c r="P68"/>
  <c r="J68"/>
  <c r="K68"/>
  <c r="I27"/>
  <c r="J27"/>
  <c r="K27"/>
  <c r="N29" i="2"/>
  <c r="O29"/>
  <c r="P29"/>
  <c r="P32"/>
  <c r="I50" i="3"/>
  <c r="J50"/>
  <c r="K50"/>
  <c r="I13" i="2"/>
  <c r="J13"/>
  <c r="K13"/>
  <c r="N79"/>
  <c r="O79"/>
  <c r="P79"/>
  <c r="N32" i="1"/>
  <c r="O32"/>
  <c r="P32"/>
  <c r="I25" i="2"/>
  <c r="J25"/>
  <c r="K25"/>
  <c r="N42"/>
  <c r="O42"/>
  <c r="P42"/>
  <c r="I115" i="3"/>
  <c r="J115"/>
  <c r="K115"/>
  <c r="N78" i="2"/>
  <c r="O78"/>
  <c r="P78"/>
  <c r="N119"/>
  <c r="O119"/>
  <c r="P119"/>
  <c r="I106" i="3"/>
  <c r="J106"/>
  <c r="K106"/>
  <c r="N40" i="2"/>
  <c r="O40"/>
  <c r="P40"/>
  <c r="I119" i="3"/>
  <c r="J119"/>
  <c r="K119"/>
  <c r="N113"/>
  <c r="O113"/>
  <c r="P113"/>
  <c r="N100"/>
  <c r="O100"/>
  <c r="P100"/>
  <c r="N59"/>
  <c r="O59"/>
  <c r="P59"/>
  <c r="N148"/>
  <c r="O148"/>
  <c r="P148"/>
  <c r="I34"/>
  <c r="J34"/>
  <c r="K34"/>
  <c r="N31"/>
  <c r="O31"/>
  <c r="P31"/>
  <c r="J150" i="1"/>
  <c r="K150"/>
  <c r="O116"/>
  <c r="P116"/>
  <c r="J83"/>
  <c r="K83"/>
  <c r="J86"/>
  <c r="K86"/>
  <c r="I49"/>
  <c r="J49"/>
  <c r="K49"/>
  <c r="O42"/>
  <c r="P42"/>
  <c r="N139" i="3"/>
  <c r="O139"/>
  <c r="P139"/>
  <c r="I113"/>
  <c r="J113"/>
  <c r="K113"/>
  <c r="N88" i="2"/>
  <c r="O88"/>
  <c r="P88"/>
  <c r="N132"/>
  <c r="O132"/>
  <c r="P132"/>
  <c r="I126"/>
  <c r="J126"/>
  <c r="K126"/>
  <c r="I87"/>
  <c r="J87"/>
  <c r="K87"/>
  <c r="I96" i="3"/>
  <c r="J96"/>
  <c r="K96"/>
  <c r="I42"/>
  <c r="J42"/>
  <c r="K42"/>
  <c r="N21"/>
  <c r="O21"/>
  <c r="P21"/>
  <c r="I53" i="2"/>
  <c r="J53"/>
  <c r="K53"/>
  <c r="I104" i="3"/>
  <c r="J104"/>
  <c r="K104"/>
  <c r="N54"/>
  <c r="O54"/>
  <c r="P54"/>
  <c r="N89" i="2"/>
  <c r="O89"/>
  <c r="P89"/>
  <c r="N55" i="3"/>
  <c r="O55"/>
  <c r="P55"/>
  <c r="N25" i="7"/>
  <c r="O25"/>
  <c r="P25"/>
  <c r="P27"/>
  <c r="J141" i="1"/>
  <c r="K141"/>
  <c r="N79"/>
  <c r="O79"/>
  <c r="P79"/>
  <c r="N123" i="3"/>
  <c r="O123"/>
  <c r="P123"/>
  <c r="N61"/>
  <c r="O61"/>
  <c r="P61"/>
  <c r="N42"/>
  <c r="O42"/>
  <c r="P42"/>
  <c r="I11" i="2"/>
  <c r="J11"/>
  <c r="K11"/>
  <c r="N35" i="3"/>
  <c r="O35"/>
  <c r="P35"/>
  <c r="N102"/>
  <c r="O102"/>
  <c r="P102"/>
  <c r="I83"/>
  <c r="J83"/>
  <c r="K83"/>
  <c r="I27"/>
  <c r="J27"/>
  <c r="K27"/>
  <c r="I103" i="1"/>
  <c r="J103"/>
  <c r="K103"/>
  <c r="N45" i="2"/>
  <c r="O45"/>
  <c r="P45"/>
  <c r="N117" i="3"/>
  <c r="O117"/>
  <c r="P117"/>
  <c r="I62" i="1"/>
  <c r="J62"/>
  <c r="K62"/>
  <c r="I59" i="3"/>
  <c r="J59"/>
  <c r="K59"/>
  <c r="I52"/>
  <c r="J52"/>
  <c r="K52"/>
  <c r="I113" i="2"/>
  <c r="J113"/>
  <c r="K113"/>
  <c r="K153"/>
  <c r="K161"/>
  <c r="I56"/>
  <c r="J56"/>
  <c r="K56"/>
  <c r="N161" i="3"/>
  <c r="O161"/>
  <c r="P161"/>
  <c r="I144"/>
  <c r="J144"/>
  <c r="K144"/>
  <c r="I100"/>
  <c r="J100"/>
  <c r="K100"/>
  <c r="I17" i="11"/>
  <c r="J17"/>
  <c r="K17"/>
  <c r="K54" i="7"/>
  <c r="N88" i="1"/>
  <c r="O88"/>
  <c r="P88"/>
  <c r="I110"/>
  <c r="J110"/>
  <c r="K110"/>
  <c r="I85"/>
  <c r="J85"/>
  <c r="K85"/>
  <c r="J71"/>
  <c r="K71"/>
  <c r="N62"/>
  <c r="O62"/>
  <c r="P62"/>
  <c r="N115" i="2"/>
  <c r="O115"/>
  <c r="P115"/>
  <c r="P153"/>
  <c r="P161"/>
  <c r="N112"/>
  <c r="O112"/>
  <c r="P112"/>
  <c r="N37" i="1"/>
  <c r="O37"/>
  <c r="P37"/>
  <c r="I94" i="3"/>
  <c r="J94"/>
  <c r="K94"/>
  <c r="I71"/>
  <c r="J71"/>
  <c r="K71"/>
  <c r="N40"/>
  <c r="O40"/>
  <c r="P40"/>
  <c r="N34" i="1"/>
  <c r="O34"/>
  <c r="P34"/>
  <c r="N51" i="2"/>
  <c r="O51"/>
  <c r="P51"/>
  <c r="I156" i="3"/>
  <c r="J156"/>
  <c r="K156"/>
  <c r="K184"/>
  <c r="K194"/>
  <c r="I92"/>
  <c r="J92"/>
  <c r="K92"/>
  <c r="I115" i="2"/>
  <c r="J115"/>
  <c r="K115"/>
  <c r="I104"/>
  <c r="J104"/>
  <c r="K104"/>
  <c r="I164" i="3"/>
  <c r="J164"/>
  <c r="K164"/>
  <c r="N15"/>
  <c r="O15"/>
  <c r="P15"/>
  <c r="N11" i="2"/>
  <c r="O11"/>
  <c r="P11"/>
  <c r="N29" i="6"/>
  <c r="O29"/>
  <c r="P29"/>
  <c r="N116" i="3"/>
  <c r="O116"/>
  <c r="P116"/>
  <c r="K25" i="6"/>
  <c r="K42"/>
  <c r="K162" i="2"/>
  <c r="P37" i="6"/>
  <c r="P43"/>
  <c r="P166" i="1"/>
  <c r="P56" i="7"/>
  <c r="P55"/>
  <c r="P58"/>
  <c r="P57"/>
  <c r="K37" i="6"/>
  <c r="K43"/>
  <c r="K166" i="1"/>
  <c r="K167" s="1"/>
  <c r="K178" s="1"/>
  <c r="K55" i="7"/>
  <c r="I152" i="1"/>
  <c r="J152"/>
  <c r="K152"/>
  <c r="K156"/>
  <c r="K165"/>
  <c r="I113"/>
  <c r="J113"/>
  <c r="K113"/>
  <c r="I45"/>
  <c r="J45"/>
  <c r="K45"/>
  <c r="N148"/>
  <c r="O148"/>
  <c r="P148"/>
  <c r="N143"/>
  <c r="O143"/>
  <c r="P143"/>
  <c r="P156"/>
  <c r="P165"/>
  <c r="I143"/>
  <c r="J143"/>
  <c r="K143"/>
  <c r="N97"/>
  <c r="O97"/>
  <c r="P97"/>
  <c r="N83"/>
  <c r="O83"/>
  <c r="P83"/>
  <c r="N27" i="2"/>
  <c r="O27"/>
  <c r="P27"/>
  <c r="I176" i="3"/>
  <c r="J176"/>
  <c r="K176"/>
  <c r="N26" i="1"/>
  <c r="O26"/>
  <c r="N110"/>
  <c r="O110"/>
  <c r="P110"/>
  <c r="N30"/>
  <c r="O30"/>
  <c r="P30"/>
  <c r="I11"/>
  <c r="J11"/>
  <c r="K11"/>
  <c r="I9"/>
  <c r="J9"/>
  <c r="K9"/>
  <c r="I20" i="2"/>
  <c r="J20"/>
  <c r="K20"/>
  <c r="I160" i="3"/>
  <c r="J160"/>
  <c r="K160"/>
  <c r="I142"/>
  <c r="J142"/>
  <c r="K142"/>
  <c r="N45"/>
  <c r="O45"/>
  <c r="P45"/>
  <c r="N166"/>
  <c r="O166"/>
  <c r="P166"/>
  <c r="N17" i="11"/>
  <c r="O17"/>
  <c r="P17"/>
  <c r="P27"/>
  <c r="P20" i="5"/>
  <c r="P35"/>
  <c r="P38"/>
  <c r="P47"/>
  <c r="K41" i="7"/>
  <c r="K48"/>
  <c r="P54"/>
  <c r="P59"/>
  <c r="K20" i="6"/>
  <c r="K41"/>
  <c r="K195" i="3"/>
  <c r="K56" i="7"/>
  <c r="K58"/>
  <c r="K59"/>
  <c r="K57"/>
  <c r="N154" i="1"/>
  <c r="O154"/>
  <c r="P154"/>
  <c r="I114"/>
  <c r="J114"/>
  <c r="K114"/>
  <c r="I88"/>
  <c r="J88"/>
  <c r="K88"/>
  <c r="N28"/>
  <c r="O28"/>
  <c r="P28"/>
  <c r="N114"/>
  <c r="O114"/>
  <c r="P114"/>
  <c r="P20" i="6"/>
  <c r="P41"/>
  <c r="P195" i="3"/>
  <c r="I148" i="1"/>
  <c r="J148"/>
  <c r="K148"/>
  <c r="N147"/>
  <c r="O147"/>
  <c r="P147"/>
  <c r="N81"/>
  <c r="O81"/>
  <c r="P81"/>
  <c r="N38"/>
  <c r="O38"/>
  <c r="P38"/>
  <c r="I143" i="3"/>
  <c r="J143"/>
  <c r="K143"/>
  <c r="I67" i="1"/>
  <c r="J67"/>
  <c r="K67"/>
  <c r="I46"/>
  <c r="J46"/>
  <c r="K46"/>
  <c r="N45"/>
  <c r="O45"/>
  <c r="P45"/>
  <c r="N133" i="2"/>
  <c r="O133"/>
  <c r="P133"/>
  <c r="N38" i="3"/>
  <c r="O38"/>
  <c r="P38"/>
  <c r="I13"/>
  <c r="J13"/>
  <c r="K13"/>
  <c r="K127"/>
  <c r="K193"/>
  <c r="N145"/>
  <c r="O145"/>
  <c r="P145"/>
  <c r="I88"/>
  <c r="J88"/>
  <c r="K88"/>
  <c r="I79" i="2"/>
  <c r="J79"/>
  <c r="K79"/>
  <c r="K91"/>
  <c r="K93"/>
  <c r="K165"/>
  <c r="K45" i="7"/>
  <c r="K43"/>
  <c r="K46"/>
  <c r="K47"/>
  <c r="K44"/>
  <c r="K71" i="4"/>
  <c r="K77"/>
  <c r="P46" i="7"/>
  <c r="P48"/>
  <c r="P43"/>
  <c r="P47"/>
  <c r="P44"/>
  <c r="P45"/>
  <c r="P68"/>
  <c r="P66"/>
  <c r="P64"/>
  <c r="P69"/>
  <c r="P67"/>
  <c r="P65"/>
  <c r="K69"/>
  <c r="K65"/>
  <c r="K64"/>
  <c r="K67"/>
  <c r="K68"/>
  <c r="K66"/>
  <c r="K27"/>
  <c r="K33"/>
  <c r="K32"/>
  <c r="K34"/>
  <c r="K30"/>
  <c r="K31"/>
  <c r="K27" i="11"/>
  <c r="P127" i="3"/>
  <c r="P193" s="1"/>
  <c r="P197" s="1"/>
  <c r="P209" s="1"/>
  <c r="P184"/>
  <c r="P194"/>
  <c r="P122" i="1"/>
  <c r="P164"/>
  <c r="P167"/>
  <c r="P178" s="1"/>
  <c r="P33" i="7"/>
  <c r="P29"/>
  <c r="P34"/>
  <c r="P30"/>
  <c r="P32"/>
  <c r="P31"/>
  <c r="P62" i="2"/>
  <c r="P64"/>
  <c r="P160"/>
  <c r="P163"/>
  <c r="P166" s="1"/>
  <c r="P177" s="1"/>
  <c r="P13" i="7"/>
  <c r="P14" s="1"/>
  <c r="K29"/>
  <c r="K32" i="2"/>
  <c r="P71" i="4"/>
  <c r="P77"/>
  <c r="K34" i="5"/>
  <c r="P91" i="2"/>
  <c r="P93"/>
  <c r="P165"/>
  <c r="K20" i="5"/>
  <c r="K35"/>
  <c r="K62" i="2"/>
  <c r="K64"/>
  <c r="K160"/>
  <c r="K163"/>
  <c r="K166"/>
  <c r="K177" s="1"/>
  <c r="K13" i="7"/>
  <c r="K14" s="1"/>
  <c r="K196" i="3"/>
  <c r="K197" s="1"/>
  <c r="K209" s="1"/>
  <c r="K38" i="5"/>
  <c r="K47"/>
  <c r="K16" i="7" l="1"/>
  <c r="K72" s="1"/>
  <c r="K180" i="1" s="1"/>
  <c r="K17" i="7"/>
  <c r="K73" s="1"/>
  <c r="K211" i="3" s="1"/>
  <c r="K20" i="7"/>
  <c r="K76" s="1"/>
  <c r="K49" i="5" s="1"/>
  <c r="K53" s="1"/>
  <c r="I25" i="8" s="1"/>
  <c r="K21" i="7"/>
  <c r="K77" s="1"/>
  <c r="K29" i="11" s="1"/>
  <c r="K31" s="1"/>
  <c r="I28" i="8" s="1"/>
  <c r="K18" i="7"/>
  <c r="K74" s="1"/>
  <c r="K179" i="2" s="1"/>
  <c r="K183" s="1"/>
  <c r="I19" i="8" s="1"/>
  <c r="K19" i="7"/>
  <c r="K75" s="1"/>
  <c r="K79" i="4" s="1"/>
  <c r="K81" s="1"/>
  <c r="I22" i="8" s="1"/>
  <c r="K215" i="3"/>
  <c r="I16" i="8" s="1"/>
  <c r="K184" i="1"/>
  <c r="I13" i="8" s="1"/>
  <c r="P17" i="7"/>
  <c r="P73" s="1"/>
  <c r="P211" i="3" s="1"/>
  <c r="P18" i="7"/>
  <c r="P74" s="1"/>
  <c r="P179" i="2" s="1"/>
  <c r="P183" s="1"/>
  <c r="N19" i="8" s="1"/>
  <c r="P16" i="7"/>
  <c r="P72" s="1"/>
  <c r="P180" i="1" s="1"/>
  <c r="P184" s="1"/>
  <c r="N13" i="8" s="1"/>
  <c r="P19" i="7"/>
  <c r="P75" s="1"/>
  <c r="P79" i="4" s="1"/>
  <c r="P81" s="1"/>
  <c r="N22" i="8" s="1"/>
  <c r="P20" i="7"/>
  <c r="P76" s="1"/>
  <c r="P49" i="5" s="1"/>
  <c r="P53" s="1"/>
  <c r="N25" i="8" s="1"/>
  <c r="P21" i="7"/>
  <c r="P77" s="1"/>
  <c r="P29" i="11" s="1"/>
  <c r="P31" s="1"/>
  <c r="N28" i="8" s="1"/>
  <c r="P215" i="3"/>
  <c r="N16" i="8" s="1"/>
</calcChain>
</file>

<file path=xl/sharedStrings.xml><?xml version="1.0" encoding="utf-8"?>
<sst xmlns="http://schemas.openxmlformats.org/spreadsheetml/2006/main" count="1875" uniqueCount="523">
  <si>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</si>
  <si>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</si>
  <si>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</si>
  <si>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</si>
  <si>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</si>
  <si>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</si>
  <si>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</si>
  <si>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</si>
  <si>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</si>
  <si>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</si>
  <si>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</si>
  <si>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</si>
  <si>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</si>
  <si>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</si>
  <si>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</si>
  <si>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</si>
  <si>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</si>
  <si>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</si>
  <si>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</si>
  <si>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</si>
  <si>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</si>
  <si>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</si>
  <si>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</si>
  <si>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</si>
  <si>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</si>
  <si>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</si>
  <si>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</si>
  <si>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</si>
  <si>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</si>
  <si>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</si>
  <si>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</si>
  <si>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</si>
  <si>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</si>
  <si>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</si>
  <si>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</si>
  <si>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</si>
  <si>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</si>
  <si>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</si>
  <si>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</si>
  <si>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</si>
  <si>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</si>
  <si>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</si>
  <si>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</si>
  <si>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</si>
  <si>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</si>
  <si>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</si>
  <si>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</si>
  <si>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</si>
  <si>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</si>
  <si>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</si>
  <si>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</si>
  <si>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</si>
  <si>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</si>
  <si>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</si>
  <si>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</si>
  <si>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</si>
  <si>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</si>
  <si>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</si>
  <si>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</si>
  <si>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</si>
  <si>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</si>
  <si>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</si>
  <si>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</si>
  <si>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</si>
  <si>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</si>
  <si>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</si>
  <si>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</si>
  <si>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</si>
  <si>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</si>
  <si>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</si>
  <si>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</si>
  <si>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</si>
  <si>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</si>
  <si>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</si>
  <si>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</si>
  <si>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</si>
  <si>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</si>
  <si>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</si>
  <si>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</si>
  <si>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</si>
  <si>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</si>
  <si>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</si>
  <si>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</si>
  <si>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</si>
  <si>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</si>
  <si>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</si>
  <si>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</si>
  <si>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</si>
  <si>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</si>
  <si>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</si>
  <si>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</si>
  <si>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</si>
  <si>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</si>
  <si>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</si>
  <si>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</si>
  <si>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</si>
  <si>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</si>
  <si>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</si>
  <si>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</si>
  <si>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</si>
  <si>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</si>
  <si>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</si>
  <si>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</si>
  <si>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</si>
  <si>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</si>
  <si>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</si>
  <si>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</si>
  <si>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</si>
  <si>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</si>
  <si>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</si>
  <si>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</si>
  <si>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</si>
  <si>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</si>
  <si>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</si>
  <si>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</si>
  <si>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</si>
  <si>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</si>
  <si>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</si>
  <si>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</si>
  <si>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</si>
  <si>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</si>
  <si>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50MVA Tx.3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</si>
  <si>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</si>
  <si>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</si>
  <si>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</si>
  <si>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</si>
  <si>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</si>
  <si>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</si>
  <si>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</si>
  <si>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</si>
  <si>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</si>
  <si>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</si>
  <si>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</si>
  <si>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</si>
  <si>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</si>
  <si>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</si>
  <si>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</si>
  <si>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</si>
  <si>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</si>
  <si>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</si>
  <si>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</si>
  <si>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</si>
  <si>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</si>
  <si>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</si>
  <si>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</si>
  <si>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</si>
  <si>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</si>
  <si>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</si>
  <si>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</si>
  <si>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</si>
  <si>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</si>
  <si>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</si>
  <si>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</si>
  <si>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</si>
  <si>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</si>
  <si>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</si>
  <si>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</si>
  <si>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</si>
  <si>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</si>
  <si>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</si>
  <si>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</si>
  <si>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</si>
  <si>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</si>
  <si>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</si>
  <si>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</si>
  <si>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</si>
  <si>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</si>
  <si>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</si>
  <si>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</si>
  <si>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</si>
  <si>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</si>
  <si>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</si>
  <si>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VIDYUT BHAWAN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</si>
  <si>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</si>
  <si>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</si>
  <si>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</si>
  <si>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</si>
  <si>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</si>
  <si>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</si>
  <si>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</si>
  <si>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</si>
  <si>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</si>
  <si>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</si>
  <si>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</si>
  <si>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</si>
  <si>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</si>
  <si>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</si>
  <si>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</si>
  <si>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</si>
  <si>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</si>
  <si>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</si>
  <si>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</si>
  <si>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VIDYUT BHAWAN (exp)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</si>
  <si>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</si>
  <si>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</si>
  <si>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</si>
  <si>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</si>
  <si>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</si>
  <si>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</si>
  <si>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</si>
  <si>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</si>
  <si>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</si>
  <si>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</si>
  <si>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</si>
  <si>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</si>
  <si>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</si>
  <si>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</si>
  <si>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</si>
  <si>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</si>
  <si>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</si>
  <si>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</si>
  <si>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</si>
  <si>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</si>
  <si>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</si>
  <si>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</si>
  <si>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</si>
  <si>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</si>
  <si>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</si>
  <si>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</si>
  <si>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</si>
  <si>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</si>
  <si>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</si>
  <si>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</si>
  <si>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</si>
  <si>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</si>
  <si>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</si>
  <si>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</si>
  <si>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</si>
  <si>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</si>
  <si>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</si>
  <si>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</si>
  <si>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</si>
  <si>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</si>
  <si>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</si>
  <si>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</si>
  <si>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</si>
  <si>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</si>
  <si>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</si>
  <si>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</si>
  <si>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</si>
  <si>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</si>
  <si>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</si>
  <si>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</si>
  <si>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</si>
  <si>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</si>
  <si>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</si>
  <si>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</si>
  <si>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</si>
  <si>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</si>
  <si>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</si>
  <si>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</si>
  <si>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</si>
  <si>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</si>
  <si>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</si>
  <si>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</si>
  <si>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</si>
  <si>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</si>
  <si>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</si>
  <si>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</si>
  <si>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</si>
  <si>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</si>
  <si>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</si>
  <si>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</si>
  <si>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</si>
  <si>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</si>
  <si>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</si>
  <si>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</si>
  <si>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</si>
  <si>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</si>
  <si>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</si>
  <si>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</si>
  <si>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</si>
  <si>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</si>
  <si>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</si>
  <si>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</si>
  <si>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</si>
  <si>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</si>
  <si>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</si>
  <si>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</si>
  <si>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</si>
  <si>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</si>
  <si>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</si>
  <si>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</si>
  <si>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</si>
  <si>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</si>
  <si>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</si>
  <si>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</si>
  <si>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</si>
  <si>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</si>
  <si>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</si>
  <si>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</si>
  <si>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</si>
  <si>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</si>
  <si>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</si>
  <si>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</si>
  <si>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</si>
  <si>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</si>
  <si>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</si>
  <si>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</si>
  <si>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</si>
  <si>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</si>
  <si>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</si>
  <si>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STG-III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</si>
  <si>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</si>
  <si>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</si>
  <si>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</si>
  <si>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</si>
  <si>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</si>
  <si>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</si>
  <si>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</si>
  <si>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</si>
  <si>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</si>
  <si>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</si>
  <si>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</si>
  <si>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</si>
  <si>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</si>
  <si>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</si>
  <si>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</si>
  <si>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</si>
  <si>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</si>
  <si>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</si>
  <si>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</si>
  <si>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</si>
  <si>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</si>
  <si>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</si>
  <si>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</si>
  <si>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</si>
  <si>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</si>
  <si>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</si>
  <si>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</si>
  <si>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</si>
  <si>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</si>
  <si>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</si>
  <si>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</si>
  <si>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</si>
  <si>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</si>
  <si>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</si>
  <si>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</si>
  <si>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</si>
  <si>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</si>
  <si>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</si>
  <si>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</si>
  <si>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</si>
  <si>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</si>
  <si>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</si>
  <si>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</si>
  <si>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</si>
  <si>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</si>
  <si>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</si>
  <si>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</si>
  <si>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</si>
  <si>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</si>
  <si>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</si>
  <si>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</si>
  <si>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</si>
  <si>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</si>
  <si>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</si>
  <si>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</si>
  <si>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</si>
  <si>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</si>
  <si>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</si>
  <si>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</si>
  <si>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</si>
  <si>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</si>
  <si>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</si>
  <si>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</si>
  <si>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</si>
  <si>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</si>
  <si>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</si>
  <si>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</si>
  <si>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</si>
  <si>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</si>
  <si>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</si>
  <si>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</si>
  <si>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</si>
  <si>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</si>
  <si>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</si>
  <si>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</si>
  <si>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</si>
  <si>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</si>
  <si>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</si>
  <si>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Tx.2 (33 KV)-Ckt No.3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</si>
  <si>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</si>
  <si>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</si>
  <si>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</si>
  <si>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</si>
  <si>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</si>
  <si>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</si>
  <si>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</si>
  <si>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BAY No 616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</si>
  <si>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</si>
  <si>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</si>
  <si>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</si>
  <si>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</si>
  <si>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</si>
  <si>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</si>
  <si>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</si>
  <si>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</si>
  <si>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</si>
  <si>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</si>
  <si>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</si>
  <si>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</si>
  <si>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</si>
  <si>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</si>
  <si>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</si>
  <si>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</si>
  <si>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</si>
  <si>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</si>
  <si>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</si>
  <si>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</si>
  <si>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</si>
  <si>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</si>
  <si>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</si>
  <si>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</si>
  <si>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</si>
  <si>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</si>
  <si>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</si>
  <si>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</si>
  <si>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</si>
  <si>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</si>
  <si>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</si>
  <si>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</si>
  <si>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</si>
  <si>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</si>
  <si>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</si>
  <si>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</si>
  <si>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</si>
  <si>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</si>
  <si>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</si>
  <si>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</si>
  <si>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</si>
  <si>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</si>
  <si>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</si>
  <si>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</si>
  <si>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</si>
  <si>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</si>
  <si>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</si>
  <si>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</si>
  <si>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Q00263398</t>
  </si>
  <si>
    <t>SECURE</t>
  </si>
  <si>
    <t>Q00263402</t>
  </si>
  <si>
    <t>Q00263400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</si>
  <si>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</si>
  <si>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</si>
  <si>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</si>
  <si>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</si>
  <si>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</si>
  <si>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</si>
  <si>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</si>
  <si>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</si>
  <si>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</si>
  <si>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</si>
  <si>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</si>
  <si>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</si>
  <si>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</si>
  <si>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</si>
  <si>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</si>
  <si>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</si>
  <si>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</si>
  <si>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</si>
  <si>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</si>
  <si>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</si>
  <si>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</si>
  <si>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</si>
  <si>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</si>
  <si>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</si>
  <si>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</si>
  <si>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</si>
  <si>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</si>
  <si>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</si>
  <si>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</si>
  <si>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</si>
  <si>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</si>
  <si>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</si>
  <si>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</si>
  <si>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</si>
  <si>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</si>
  <si>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</si>
  <si>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</si>
  <si>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</si>
  <si>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</si>
  <si>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</si>
  <si>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</si>
  <si>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</si>
  <si>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</si>
  <si>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</si>
  <si>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</si>
  <si>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</si>
  <si>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</si>
  <si>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</si>
  <si>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</si>
  <si>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</si>
  <si>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</si>
  <si>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</si>
  <si>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</si>
  <si>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</si>
  <si>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</si>
  <si>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</si>
  <si>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</si>
  <si>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</si>
  <si>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</si>
  <si>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</si>
  <si>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Q0430828</t>
  </si>
  <si>
    <t>TUGLUKABAD RLY STN</t>
  </si>
  <si>
    <t>INTIAL READING 01/07/2023</t>
  </si>
  <si>
    <t>FINAL READING 31/07/2023</t>
  </si>
  <si>
    <t>JULY-2023</t>
  </si>
  <si>
    <t xml:space="preserve">                                      PERIOD 1st JULY-2023 TO 31st  JULY-2023</t>
  </si>
  <si>
    <t>w.e.f 05.07.2023</t>
  </si>
  <si>
    <t>w.e.f 20.07.2023</t>
  </si>
  <si>
    <t>w.e.f 06-07-2023</t>
  </si>
  <si>
    <t>w.e.f 06.07.2023</t>
  </si>
  <si>
    <t>220 kV DMRC #1</t>
  </si>
  <si>
    <t>220 kV DMRC #2</t>
  </si>
  <si>
    <t>upto 03.07.2023</t>
  </si>
  <si>
    <t>assessment 03 days</t>
  </si>
  <si>
    <t>assessment 17 days</t>
  </si>
  <si>
    <t>upto 17.07.2023</t>
  </si>
  <si>
    <t>upto 05.07.2023</t>
  </si>
  <si>
    <t>check meter</t>
  </si>
  <si>
    <t>Reactive Energy distribution to DISCOMs in proportion to their Active Energy drawl(week No- 18 FY2023-24)  for EDWMP-GHAZIPUR :</t>
  </si>
  <si>
    <t>Assessment of Reactive energy on SGTN 66KV I/C-I &amp; II for the period Dec-2020 to Dec-2021 due to wrong MF.Total Assessment of (-) 39.766 Mu at 103% and (-) 4.59 MU at 97% will be distributed equally in 4-Months i.e July-2023 to Oct-2023.</t>
  </si>
  <si>
    <t>Note:-Above Data is provided by DTL Metering Department</t>
  </si>
</sst>
</file>

<file path=xl/styles.xml><?xml version="1.0" encoding="utf-8"?>
<styleSheet xmlns="http://schemas.openxmlformats.org/spreadsheetml/2006/main">
  <numFmts count="4">
    <numFmt numFmtId="192" formatCode="0.0000"/>
    <numFmt numFmtId="193" formatCode="0.000"/>
    <numFmt numFmtId="194" formatCode="0.0"/>
    <numFmt numFmtId="201" formatCode="0.000_);\(0.000\)"/>
  </numFmts>
  <fonts count="87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0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8" xfId="0" applyNumberFormat="1" applyFont="1" applyFill="1" applyBorder="1" applyAlignment="1">
      <alignment horizontal="center"/>
    </xf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9" xfId="0" applyBorder="1"/>
    <xf numFmtId="0" fontId="10" fillId="0" borderId="1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Fill="1" applyBorder="1"/>
    <xf numFmtId="0" fontId="11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2" xfId="0" applyNumberFormat="1" applyFont="1" applyFill="1" applyBorder="1" applyAlignment="1">
      <alignment horizontal="center"/>
    </xf>
    <xf numFmtId="0" fontId="10" fillId="0" borderId="5" xfId="0" applyFont="1" applyFill="1" applyBorder="1"/>
    <xf numFmtId="0" fontId="19" fillId="0" borderId="0" xfId="0" applyFont="1" applyFill="1"/>
    <xf numFmtId="0" fontId="19" fillId="0" borderId="5" xfId="0" applyFont="1" applyFill="1" applyBorder="1" applyAlignment="1">
      <alignment horizontal="center"/>
    </xf>
    <xf numFmtId="0" fontId="10" fillId="0" borderId="6" xfId="0" applyFont="1" applyFill="1" applyBorder="1"/>
    <xf numFmtId="0" fontId="19" fillId="0" borderId="0" xfId="0" applyFont="1" applyFill="1" applyBorder="1"/>
    <xf numFmtId="0" fontId="10" fillId="0" borderId="1" xfId="0" applyFont="1" applyFill="1" applyBorder="1"/>
    <xf numFmtId="192" fontId="10" fillId="0" borderId="1" xfId="0" applyNumberFormat="1" applyFont="1" applyFill="1" applyBorder="1"/>
    <xf numFmtId="192" fontId="10" fillId="0" borderId="7" xfId="0" applyNumberFormat="1" applyFont="1" applyFill="1" applyBorder="1"/>
    <xf numFmtId="0" fontId="11" fillId="0" borderId="12" xfId="0" applyFont="1" applyFill="1" applyBorder="1"/>
    <xf numFmtId="0" fontId="11" fillId="0" borderId="11" xfId="0" applyFont="1" applyFill="1" applyBorder="1"/>
    <xf numFmtId="1" fontId="19" fillId="0" borderId="7" xfId="0" applyNumberFormat="1" applyFont="1" applyFill="1" applyBorder="1" applyAlignment="1">
      <alignment horizontal="center"/>
    </xf>
    <xf numFmtId="1" fontId="19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5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8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8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7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left"/>
    </xf>
    <xf numFmtId="193" fontId="9" fillId="0" borderId="14" xfId="0" applyNumberFormat="1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192" fontId="8" fillId="0" borderId="14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19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8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8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left" vertical="center"/>
    </xf>
    <xf numFmtId="1" fontId="19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7" xfId="0" applyNumberFormat="1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19" xfId="0" applyFont="1" applyFill="1" applyBorder="1" applyAlignment="1">
      <alignment horizontal="center"/>
    </xf>
    <xf numFmtId="0" fontId="20" fillId="0" borderId="10" xfId="0" applyFont="1" applyFill="1" applyBorder="1"/>
    <xf numFmtId="0" fontId="9" fillId="0" borderId="14" xfId="0" applyFont="1" applyFill="1" applyBorder="1" applyAlignment="1">
      <alignment horizontal="center"/>
    </xf>
    <xf numFmtId="192" fontId="9" fillId="0" borderId="14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0" fillId="0" borderId="20" xfId="0" applyBorder="1"/>
    <xf numFmtId="0" fontId="0" fillId="0" borderId="21" xfId="0" applyBorder="1"/>
    <xf numFmtId="0" fontId="33" fillId="0" borderId="22" xfId="0" applyFont="1" applyBorder="1"/>
    <xf numFmtId="0" fontId="34" fillId="0" borderId="22" xfId="0" applyFont="1" applyBorder="1"/>
    <xf numFmtId="0" fontId="35" fillId="0" borderId="22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2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32" fillId="0" borderId="0" xfId="0" applyFont="1" applyBorder="1"/>
    <xf numFmtId="0" fontId="19" fillId="0" borderId="9" xfId="0" applyFont="1" applyFill="1" applyBorder="1" applyAlignment="1">
      <alignment horizontal="left"/>
    </xf>
    <xf numFmtId="0" fontId="27" fillId="0" borderId="15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3" xfId="0" applyFont="1" applyBorder="1"/>
    <xf numFmtId="0" fontId="0" fillId="0" borderId="23" xfId="0" applyBorder="1"/>
    <xf numFmtId="49" fontId="0" fillId="0" borderId="0" xfId="0" applyNumberFormat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2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53" fillId="0" borderId="7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49" fontId="55" fillId="0" borderId="0" xfId="0" applyNumberFormat="1" applyFont="1"/>
    <xf numFmtId="0" fontId="26" fillId="0" borderId="1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20" fillId="0" borderId="5" xfId="0" applyFont="1" applyFill="1" applyBorder="1"/>
    <xf numFmtId="0" fontId="22" fillId="0" borderId="5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1" xfId="0" applyFont="1" applyFill="1" applyBorder="1" applyAlignment="1">
      <alignment horizontal="center"/>
    </xf>
    <xf numFmtId="0" fontId="27" fillId="0" borderId="5" xfId="0" applyFont="1" applyFill="1" applyBorder="1"/>
    <xf numFmtId="0" fontId="53" fillId="0" borderId="5" xfId="0" applyFont="1" applyFill="1" applyBorder="1" applyAlignment="1">
      <alignment horizontal="center"/>
    </xf>
    <xf numFmtId="0" fontId="53" fillId="0" borderId="6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8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8" xfId="0" applyFont="1" applyFill="1" applyBorder="1"/>
    <xf numFmtId="0" fontId="53" fillId="0" borderId="11" xfId="0" applyFont="1" applyFill="1" applyBorder="1" applyAlignment="1">
      <alignment horizontal="center"/>
    </xf>
    <xf numFmtId="0" fontId="27" fillId="0" borderId="12" xfId="0" applyFont="1" applyFill="1" applyBorder="1"/>
    <xf numFmtId="192" fontId="27" fillId="0" borderId="17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0" fillId="0" borderId="11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2" xfId="0" applyNumberFormat="1" applyFont="1" applyFill="1" applyBorder="1"/>
    <xf numFmtId="1" fontId="2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8" xfId="0" applyNumberFormat="1" applyFont="1" applyFill="1" applyBorder="1" applyAlignment="1">
      <alignment horizontal="center"/>
    </xf>
    <xf numFmtId="2" fontId="58" fillId="0" borderId="5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6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7" xfId="0" applyFont="1" applyFill="1" applyBorder="1" applyAlignment="1">
      <alignment horizontal="center"/>
    </xf>
    <xf numFmtId="1" fontId="58" fillId="0" borderId="5" xfId="0" applyNumberFormat="1" applyFont="1" applyFill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6" xfId="0" applyFont="1" applyFill="1" applyBorder="1" applyAlignment="1">
      <alignment horizontal="center"/>
    </xf>
    <xf numFmtId="2" fontId="26" fillId="0" borderId="6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vertical="center"/>
    </xf>
    <xf numFmtId="0" fontId="27" fillId="0" borderId="9" xfId="0" applyFont="1" applyFill="1" applyBorder="1"/>
    <xf numFmtId="1" fontId="58" fillId="0" borderId="0" xfId="0" applyNumberFormat="1" applyFont="1" applyFill="1" applyBorder="1" applyAlignment="1">
      <alignment horizontal="center"/>
    </xf>
    <xf numFmtId="0" fontId="60" fillId="0" borderId="1" xfId="0" applyFont="1" applyFill="1" applyBorder="1" applyAlignment="1">
      <alignment horizontal="center"/>
    </xf>
    <xf numFmtId="2" fontId="59" fillId="0" borderId="5" xfId="0" applyNumberFormat="1" applyFont="1" applyFill="1" applyBorder="1" applyAlignment="1">
      <alignment horizontal="left"/>
    </xf>
    <xf numFmtId="0" fontId="32" fillId="0" borderId="7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58" fillId="0" borderId="1" xfId="0" applyFont="1" applyFill="1" applyBorder="1" applyAlignment="1">
      <alignment horizontal="center"/>
    </xf>
    <xf numFmtId="0" fontId="59" fillId="0" borderId="5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1" xfId="0" applyFont="1" applyFill="1" applyBorder="1" applyAlignment="1">
      <alignment horizontal="center"/>
    </xf>
    <xf numFmtId="0" fontId="14" fillId="0" borderId="5" xfId="0" applyFont="1" applyFill="1" applyBorder="1"/>
    <xf numFmtId="0" fontId="15" fillId="0" borderId="7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0" fontId="61" fillId="0" borderId="7" xfId="0" applyFont="1" applyFill="1" applyBorder="1" applyAlignment="1">
      <alignment horizontal="center"/>
    </xf>
    <xf numFmtId="2" fontId="14" fillId="0" borderId="5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8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32" fillId="0" borderId="0" xfId="0" applyFont="1"/>
    <xf numFmtId="0" fontId="17" fillId="0" borderId="27" xfId="0" applyFont="1" applyBorder="1"/>
    <xf numFmtId="0" fontId="26" fillId="0" borderId="25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2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vertical="top"/>
    </xf>
    <xf numFmtId="0" fontId="68" fillId="0" borderId="0" xfId="0" applyFont="1" applyBorder="1" applyAlignment="1">
      <alignment horizontal="center" vertical="center"/>
    </xf>
    <xf numFmtId="2" fontId="17" fillId="0" borderId="5" xfId="0" applyNumberFormat="1" applyFont="1" applyFill="1" applyBorder="1" applyAlignment="1">
      <alignment vertical="top"/>
    </xf>
    <xf numFmtId="1" fontId="19" fillId="0" borderId="1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/>
    </xf>
    <xf numFmtId="0" fontId="72" fillId="0" borderId="13" xfId="0" applyFont="1" applyFill="1" applyBorder="1"/>
    <xf numFmtId="0" fontId="72" fillId="0" borderId="16" xfId="0" applyFont="1" applyFill="1" applyBorder="1"/>
    <xf numFmtId="192" fontId="73" fillId="0" borderId="9" xfId="0" applyNumberFormat="1" applyFont="1" applyFill="1" applyBorder="1" applyAlignment="1">
      <alignment horizontal="center"/>
    </xf>
    <xf numFmtId="0" fontId="58" fillId="0" borderId="6" xfId="0" applyFont="1" applyFill="1" applyBorder="1" applyAlignment="1">
      <alignment horizontal="center"/>
    </xf>
    <xf numFmtId="1" fontId="58" fillId="0" borderId="8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1" xfId="0" applyFont="1" applyFill="1" applyBorder="1" applyAlignment="1">
      <alignment horizontal="left" vertical="center"/>
    </xf>
    <xf numFmtId="192" fontId="27" fillId="0" borderId="12" xfId="0" applyNumberFormat="1" applyFont="1" applyFill="1" applyBorder="1" applyAlignment="1">
      <alignment horizontal="center" vertical="center"/>
    </xf>
    <xf numFmtId="192" fontId="27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7" fillId="0" borderId="0" xfId="0" applyFont="1"/>
    <xf numFmtId="0" fontId="14" fillId="0" borderId="0" xfId="0" applyFont="1" applyAlignment="1">
      <alignment horizontal="left"/>
    </xf>
    <xf numFmtId="2" fontId="78" fillId="0" borderId="0" xfId="0" applyNumberFormat="1" applyFont="1" applyFill="1" applyBorder="1"/>
    <xf numFmtId="2" fontId="79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19" xfId="0" applyFont="1" applyFill="1" applyBorder="1" applyAlignment="1">
      <alignment wrapText="1"/>
    </xf>
    <xf numFmtId="0" fontId="32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0" fillId="0" borderId="19" xfId="0" applyFill="1" applyBorder="1"/>
    <xf numFmtId="0" fontId="75" fillId="0" borderId="19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19" xfId="0" applyFont="1" applyFill="1" applyBorder="1" applyAlignment="1">
      <alignment wrapText="1"/>
    </xf>
    <xf numFmtId="0" fontId="0" fillId="0" borderId="5" xfId="0" applyFill="1" applyBorder="1"/>
    <xf numFmtId="0" fontId="0" fillId="0" borderId="1" xfId="0" applyFill="1" applyBorder="1"/>
    <xf numFmtId="0" fontId="0" fillId="0" borderId="19" xfId="0" applyFill="1" applyBorder="1" applyAlignment="1">
      <alignment horizontal="center" wrapText="1"/>
    </xf>
    <xf numFmtId="0" fontId="19" fillId="0" borderId="19" xfId="0" applyFont="1" applyFill="1" applyBorder="1"/>
    <xf numFmtId="0" fontId="22" fillId="0" borderId="19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19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19" xfId="0" applyFont="1" applyFill="1" applyBorder="1"/>
    <xf numFmtId="0" fontId="58" fillId="0" borderId="7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19" xfId="0" applyFont="1" applyFill="1" applyBorder="1"/>
    <xf numFmtId="0" fontId="0" fillId="0" borderId="19" xfId="0" applyFill="1" applyBorder="1" applyAlignment="1">
      <alignment wrapText="1"/>
    </xf>
    <xf numFmtId="0" fontId="18" fillId="0" borderId="19" xfId="0" applyFont="1" applyFill="1" applyBorder="1"/>
    <xf numFmtId="0" fontId="10" fillId="0" borderId="19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2" xfId="0" applyFill="1" applyBorder="1"/>
    <xf numFmtId="0" fontId="26" fillId="0" borderId="0" xfId="0" applyFont="1" applyFill="1" applyBorder="1" applyAlignment="1">
      <alignment horizontal="left"/>
    </xf>
    <xf numFmtId="0" fontId="10" fillId="0" borderId="12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49" fontId="28" fillId="0" borderId="28" xfId="0" applyNumberFormat="1" applyFont="1" applyFill="1" applyBorder="1" applyAlignment="1">
      <alignment horizontal="right" vertical="top"/>
    </xf>
    <xf numFmtId="49" fontId="28" fillId="0" borderId="19" xfId="0" applyNumberFormat="1" applyFont="1" applyFill="1" applyBorder="1" applyAlignment="1">
      <alignment horizontal="right" vertical="top"/>
    </xf>
    <xf numFmtId="49" fontId="5" fillId="0" borderId="19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8" xfId="0" applyFont="1" applyFill="1" applyBorder="1"/>
    <xf numFmtId="0" fontId="19" fillId="0" borderId="7" xfId="0" applyFont="1" applyFill="1" applyBorder="1" applyAlignment="1">
      <alignment vertical="center"/>
    </xf>
    <xf numFmtId="0" fontId="80" fillId="0" borderId="0" xfId="0" applyFont="1" applyFill="1" applyBorder="1"/>
    <xf numFmtId="0" fontId="80" fillId="0" borderId="0" xfId="0" applyFont="1" applyFill="1" applyBorder="1" applyAlignment="1">
      <alignment horizontal="center"/>
    </xf>
    <xf numFmtId="2" fontId="80" fillId="0" borderId="0" xfId="0" applyNumberFormat="1" applyFont="1" applyFill="1" applyBorder="1" applyAlignment="1">
      <alignment horizontal="center"/>
    </xf>
    <xf numFmtId="0" fontId="80" fillId="0" borderId="8" xfId="0" applyFont="1" applyFill="1" applyBorder="1" applyAlignment="1">
      <alignment horizontal="center"/>
    </xf>
    <xf numFmtId="0" fontId="80" fillId="0" borderId="0" xfId="0" applyFont="1" applyFill="1"/>
    <xf numFmtId="2" fontId="28" fillId="0" borderId="0" xfId="0" applyNumberFormat="1" applyFont="1" applyFill="1" applyBorder="1"/>
    <xf numFmtId="1" fontId="28" fillId="0" borderId="8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5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0" fillId="0" borderId="28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8" fillId="0" borderId="7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29" xfId="0" applyFill="1" applyBorder="1"/>
    <xf numFmtId="0" fontId="0" fillId="0" borderId="14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9" xfId="0" applyFill="1" applyBorder="1"/>
    <xf numFmtId="0" fontId="0" fillId="0" borderId="32" xfId="0" applyFill="1" applyBorder="1"/>
    <xf numFmtId="0" fontId="39" fillId="0" borderId="13" xfId="0" applyFont="1" applyFill="1" applyBorder="1"/>
    <xf numFmtId="0" fontId="40" fillId="0" borderId="14" xfId="0" applyFont="1" applyFill="1" applyBorder="1"/>
    <xf numFmtId="0" fontId="45" fillId="0" borderId="15" xfId="0" applyFont="1" applyFill="1" applyBorder="1"/>
    <xf numFmtId="0" fontId="41" fillId="0" borderId="0" xfId="0" applyFont="1" applyFill="1" applyBorder="1"/>
    <xf numFmtId="0" fontId="41" fillId="0" borderId="15" xfId="0" applyFont="1" applyFill="1" applyBorder="1"/>
    <xf numFmtId="0" fontId="42" fillId="0" borderId="15" xfId="0" applyFont="1" applyFill="1" applyBorder="1"/>
    <xf numFmtId="0" fontId="42" fillId="0" borderId="0" xfId="0" applyFont="1" applyFill="1" applyBorder="1"/>
    <xf numFmtId="0" fontId="13" fillId="0" borderId="0" xfId="0" applyFont="1" applyFill="1" applyAlignment="1">
      <alignment horizontal="center" vertical="center"/>
    </xf>
    <xf numFmtId="0" fontId="19" fillId="0" borderId="15" xfId="0" applyFont="1" applyFill="1" applyBorder="1"/>
    <xf numFmtId="0" fontId="46" fillId="0" borderId="15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31" xfId="0" applyFont="1" applyFill="1" applyBorder="1"/>
    <xf numFmtId="0" fontId="47" fillId="0" borderId="15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31" xfId="0" applyFont="1" applyFill="1" applyBorder="1"/>
    <xf numFmtId="0" fontId="17" fillId="0" borderId="15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43" fillId="0" borderId="9" xfId="0" applyFont="1" applyFill="1" applyBorder="1"/>
    <xf numFmtId="0" fontId="46" fillId="0" borderId="9" xfId="0" applyFont="1" applyFill="1" applyBorder="1"/>
    <xf numFmtId="192" fontId="54" fillId="0" borderId="9" xfId="0" applyNumberFormat="1" applyFont="1" applyFill="1" applyBorder="1" applyAlignment="1">
      <alignment horizontal="center" shrinkToFit="1"/>
    </xf>
    <xf numFmtId="0" fontId="19" fillId="0" borderId="9" xfId="0" applyFont="1" applyFill="1" applyBorder="1"/>
    <xf numFmtId="0" fontId="43" fillId="0" borderId="32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12" xfId="0" applyNumberFormat="1" applyFont="1" applyFill="1" applyBorder="1"/>
    <xf numFmtId="0" fontId="58" fillId="0" borderId="0" xfId="0" applyFont="1" applyFill="1"/>
    <xf numFmtId="0" fontId="59" fillId="0" borderId="2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11" xfId="0" applyFill="1" applyBorder="1"/>
    <xf numFmtId="0" fontId="4" fillId="0" borderId="9" xfId="0" applyFont="1" applyFill="1" applyBorder="1"/>
    <xf numFmtId="0" fontId="70" fillId="0" borderId="15" xfId="0" applyFont="1" applyFill="1" applyBorder="1"/>
    <xf numFmtId="0" fontId="69" fillId="0" borderId="15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31" xfId="0" applyFont="1" applyFill="1" applyBorder="1"/>
    <xf numFmtId="0" fontId="47" fillId="0" borderId="0" xfId="0" applyFont="1" applyFill="1" applyBorder="1"/>
    <xf numFmtId="0" fontId="47" fillId="0" borderId="31" xfId="0" applyFont="1" applyFill="1" applyBorder="1"/>
    <xf numFmtId="0" fontId="20" fillId="0" borderId="15" xfId="0" applyFont="1" applyFill="1" applyBorder="1"/>
    <xf numFmtId="0" fontId="26" fillId="0" borderId="31" xfId="0" applyFont="1" applyFill="1" applyBorder="1"/>
    <xf numFmtId="0" fontId="0" fillId="0" borderId="5" xfId="0" applyFill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9" fillId="0" borderId="19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192" fontId="3" fillId="0" borderId="14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201" fontId="0" fillId="0" borderId="5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93" fontId="0" fillId="0" borderId="6" xfId="0" applyNumberFormat="1" applyFill="1" applyBorder="1" applyAlignment="1">
      <alignment vertical="center"/>
    </xf>
    <xf numFmtId="0" fontId="20" fillId="0" borderId="7" xfId="0" applyFont="1" applyFill="1" applyBorder="1" applyAlignment="1">
      <alignment horizontal="left"/>
    </xf>
    <xf numFmtId="201" fontId="0" fillId="0" borderId="0" xfId="0" applyNumberFormat="1" applyFill="1" applyBorder="1" applyAlignment="1">
      <alignment horizontal="center" vertical="center"/>
    </xf>
    <xf numFmtId="193" fontId="0" fillId="0" borderId="8" xfId="0" applyNumberFormat="1" applyFill="1" applyBorder="1" applyAlignment="1">
      <alignment horizontal="center" vertical="center"/>
    </xf>
    <xf numFmtId="2" fontId="27" fillId="0" borderId="7" xfId="0" applyNumberFormat="1" applyFont="1" applyFill="1" applyBorder="1"/>
    <xf numFmtId="0" fontId="27" fillId="0" borderId="7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1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25" xfId="0" applyFont="1" applyFill="1" applyBorder="1"/>
    <xf numFmtId="0" fontId="76" fillId="0" borderId="15" xfId="0" applyFont="1" applyFill="1" applyBorder="1" applyAlignment="1">
      <alignment horizontal="left"/>
    </xf>
    <xf numFmtId="0" fontId="48" fillId="0" borderId="25" xfId="0" applyFont="1" applyFill="1" applyBorder="1"/>
    <xf numFmtId="0" fontId="30" fillId="0" borderId="15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49" fontId="32" fillId="0" borderId="0" xfId="0" applyNumberFormat="1" applyFont="1" applyFill="1"/>
    <xf numFmtId="0" fontId="1" fillId="0" borderId="0" xfId="0" applyNumberFormat="1" applyFont="1" applyFill="1"/>
    <xf numFmtId="0" fontId="0" fillId="0" borderId="8" xfId="0" applyFill="1" applyBorder="1"/>
    <xf numFmtId="0" fontId="22" fillId="0" borderId="12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7" xfId="0" applyFill="1" applyBorder="1"/>
    <xf numFmtId="2" fontId="20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0" fontId="25" fillId="0" borderId="19" xfId="0" applyFont="1" applyFill="1" applyBorder="1" applyAlignment="1">
      <alignment wrapText="1"/>
    </xf>
    <xf numFmtId="194" fontId="53" fillId="0" borderId="8" xfId="0" applyNumberFormat="1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 wrapText="1"/>
    </xf>
    <xf numFmtId="194" fontId="15" fillId="0" borderId="8" xfId="0" applyNumberFormat="1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19" xfId="0" applyFont="1" applyFill="1" applyBorder="1" applyAlignment="1">
      <alignment horizontal="center"/>
    </xf>
    <xf numFmtId="2" fontId="26" fillId="0" borderId="8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2" fillId="0" borderId="0" xfId="0" applyFont="1" applyFill="1" applyBorder="1" applyAlignment="1">
      <alignment horizontal="center" vertical="center"/>
    </xf>
    <xf numFmtId="0" fontId="82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201" fontId="18" fillId="0" borderId="5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193" fontId="18" fillId="0" borderId="6" xfId="0" applyNumberFormat="1" applyFont="1" applyFill="1" applyBorder="1" applyAlignment="1">
      <alignment vertical="center"/>
    </xf>
    <xf numFmtId="0" fontId="18" fillId="0" borderId="28" xfId="0" applyFont="1" applyFill="1" applyBorder="1"/>
    <xf numFmtId="0" fontId="7" fillId="0" borderId="7" xfId="0" applyFont="1" applyFill="1" applyBorder="1" applyAlignment="1">
      <alignment horizontal="left"/>
    </xf>
    <xf numFmtId="1" fontId="18" fillId="0" borderId="7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201" fontId="18" fillId="0" borderId="0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93" fontId="18" fillId="0" borderId="8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/>
    <xf numFmtId="0" fontId="18" fillId="0" borderId="7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2" fontId="18" fillId="0" borderId="9" xfId="0" applyNumberFormat="1" applyFont="1" applyFill="1" applyBorder="1"/>
    <xf numFmtId="2" fontId="18" fillId="0" borderId="9" xfId="0" applyNumberFormat="1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4" xfId="0" applyFont="1" applyFill="1" applyBorder="1"/>
    <xf numFmtId="0" fontId="0" fillId="0" borderId="12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19" xfId="0" applyFont="1" applyFill="1" applyBorder="1" applyAlignment="1">
      <alignment wrapText="1"/>
    </xf>
    <xf numFmtId="0" fontId="26" fillId="0" borderId="19" xfId="0" applyFont="1" applyFill="1" applyBorder="1"/>
    <xf numFmtId="2" fontId="19" fillId="0" borderId="0" xfId="0" applyNumberFormat="1" applyFont="1" applyFill="1" applyBorder="1" applyAlignment="1">
      <alignment horizontal="left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81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2" xfId="0" applyNumberFormat="1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center"/>
    </xf>
    <xf numFmtId="0" fontId="15" fillId="0" borderId="12" xfId="0" applyFont="1" applyFill="1" applyBorder="1"/>
    <xf numFmtId="0" fontId="18" fillId="0" borderId="19" xfId="0" applyFont="1" applyFill="1" applyBorder="1" applyAlignment="1">
      <alignment horizontal="center" wrapText="1"/>
    </xf>
    <xf numFmtId="0" fontId="19" fillId="0" borderId="19" xfId="0" applyFont="1" applyFill="1" applyBorder="1" applyAlignment="1">
      <alignment shrinkToFi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2" xfId="0" applyNumberFormat="1" applyFont="1" applyFill="1" applyBorder="1" applyAlignment="1">
      <alignment horizontal="center"/>
    </xf>
    <xf numFmtId="0" fontId="15" fillId="0" borderId="29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19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19" xfId="0" applyNumberFormat="1" applyFill="1" applyBorder="1"/>
    <xf numFmtId="0" fontId="18" fillId="0" borderId="19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0" fontId="19" fillId="0" borderId="29" xfId="0" applyFont="1" applyFill="1" applyBorder="1"/>
    <xf numFmtId="0" fontId="22" fillId="0" borderId="19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left" wrapText="1"/>
    </xf>
    <xf numFmtId="0" fontId="75" fillId="0" borderId="29" xfId="0" applyFont="1" applyFill="1" applyBorder="1"/>
    <xf numFmtId="0" fontId="5" fillId="0" borderId="19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2" xfId="0" applyNumberFormat="1" applyFont="1" applyFill="1" applyBorder="1"/>
    <xf numFmtId="0" fontId="0" fillId="0" borderId="29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5" fillId="0" borderId="0" xfId="0" applyFont="1" applyFill="1" applyBorder="1"/>
    <xf numFmtId="2" fontId="15" fillId="0" borderId="8" xfId="0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wrapText="1"/>
    </xf>
    <xf numFmtId="0" fontId="19" fillId="0" borderId="0" xfId="0" applyFont="1"/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/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50" fillId="0" borderId="0" xfId="0" applyFont="1" applyFill="1" applyBorder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0" fontId="0" fillId="2" borderId="0" xfId="0" applyFill="1"/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4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1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19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35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4" fillId="0" borderId="7" xfId="0" applyFont="1" applyFill="1" applyBorder="1" applyAlignment="1">
      <alignment horizontal="center"/>
    </xf>
    <xf numFmtId="2" fontId="84" fillId="0" borderId="0" xfId="0" applyNumberFormat="1" applyFont="1" applyFill="1" applyBorder="1"/>
    <xf numFmtId="1" fontId="84" fillId="0" borderId="0" xfId="0" applyNumberFormat="1" applyFont="1" applyFill="1" applyBorder="1" applyAlignment="1">
      <alignment horizontal="center"/>
    </xf>
    <xf numFmtId="2" fontId="85" fillId="0" borderId="0" xfId="0" applyNumberFormat="1" applyFont="1" applyFill="1" applyBorder="1" applyAlignment="1">
      <alignment horizontal="center"/>
    </xf>
    <xf numFmtId="0" fontId="85" fillId="0" borderId="0" xfId="0" applyFont="1" applyFill="1" applyBorder="1"/>
    <xf numFmtId="0" fontId="40" fillId="0" borderId="19" xfId="0" applyFont="1" applyFill="1" applyBorder="1"/>
    <xf numFmtId="0" fontId="85" fillId="0" borderId="0" xfId="0" applyFont="1" applyFill="1"/>
    <xf numFmtId="1" fontId="19" fillId="0" borderId="11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0" fontId="0" fillId="2" borderId="0" xfId="0" applyFill="1" applyBorder="1"/>
    <xf numFmtId="193" fontId="58" fillId="0" borderId="0" xfId="0" applyNumberFormat="1" applyFont="1" applyFill="1" applyBorder="1" applyAlignment="1">
      <alignment horizontal="center"/>
    </xf>
    <xf numFmtId="0" fontId="8" fillId="0" borderId="19" xfId="0" applyFont="1" applyFill="1" applyBorder="1"/>
    <xf numFmtId="2" fontId="77" fillId="0" borderId="14" xfId="0" applyNumberFormat="1" applyFont="1" applyFill="1" applyBorder="1"/>
    <xf numFmtId="1" fontId="28" fillId="0" borderId="14" xfId="0" applyNumberFormat="1" applyFont="1" applyFill="1" applyBorder="1" applyAlignment="1">
      <alignment horizontal="center"/>
    </xf>
    <xf numFmtId="2" fontId="24" fillId="0" borderId="14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0" fillId="0" borderId="38" xfId="0" applyFill="1" applyBorder="1"/>
    <xf numFmtId="0" fontId="19" fillId="0" borderId="38" xfId="0" applyFont="1" applyFill="1" applyBorder="1"/>
    <xf numFmtId="0" fontId="19" fillId="0" borderId="15" xfId="0" applyFont="1" applyFill="1" applyBorder="1" applyAlignment="1">
      <alignment horizontal="center"/>
    </xf>
    <xf numFmtId="0" fontId="80" fillId="0" borderId="38" xfId="0" applyFont="1" applyFill="1" applyBorder="1"/>
    <xf numFmtId="1" fontId="19" fillId="0" borderId="14" xfId="0" applyNumberFormat="1" applyFont="1" applyFill="1" applyBorder="1" applyAlignment="1">
      <alignment horizontal="center"/>
    </xf>
    <xf numFmtId="2" fontId="79" fillId="0" borderId="14" xfId="0" applyNumberFormat="1" applyFont="1" applyFill="1" applyBorder="1" applyAlignment="1">
      <alignment horizontal="center"/>
    </xf>
    <xf numFmtId="2" fontId="19" fillId="0" borderId="14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/>
    </xf>
    <xf numFmtId="0" fontId="0" fillId="0" borderId="39" xfId="0" applyFill="1" applyBorder="1"/>
    <xf numFmtId="0" fontId="32" fillId="0" borderId="37" xfId="0" applyFont="1" applyFill="1" applyBorder="1" applyAlignment="1">
      <alignment horizontal="center"/>
    </xf>
    <xf numFmtId="0" fontId="0" fillId="0" borderId="40" xfId="0" applyFill="1" applyBorder="1"/>
    <xf numFmtId="0" fontId="80" fillId="0" borderId="39" xfId="0" applyFont="1" applyFill="1" applyBorder="1"/>
    <xf numFmtId="193" fontId="17" fillId="0" borderId="7" xfId="0" applyNumberFormat="1" applyFont="1" applyFill="1" applyBorder="1" applyAlignment="1">
      <alignment horizontal="center"/>
    </xf>
    <xf numFmtId="0" fontId="32" fillId="0" borderId="38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193" fontId="17" fillId="0" borderId="33" xfId="0" applyNumberFormat="1" applyFont="1" applyFill="1" applyBorder="1" applyAlignment="1">
      <alignment horizontal="center"/>
    </xf>
    <xf numFmtId="2" fontId="20" fillId="0" borderId="14" xfId="0" applyNumberFormat="1" applyFont="1" applyFill="1" applyBorder="1"/>
    <xf numFmtId="0" fontId="17" fillId="0" borderId="15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14" xfId="0" applyFont="1" applyFill="1" applyBorder="1" applyAlignment="1">
      <alignment horizontal="left"/>
    </xf>
    <xf numFmtId="0" fontId="28" fillId="0" borderId="14" xfId="0" applyFont="1" applyFill="1" applyBorder="1"/>
    <xf numFmtId="192" fontId="0" fillId="0" borderId="14" xfId="0" applyNumberFormat="1" applyFill="1" applyBorder="1"/>
    <xf numFmtId="0" fontId="80" fillId="0" borderId="40" xfId="0" applyFont="1" applyFill="1" applyBorder="1"/>
    <xf numFmtId="0" fontId="19" fillId="0" borderId="16" xfId="0" applyFont="1" applyFill="1" applyBorder="1" applyAlignment="1">
      <alignment horizontal="center"/>
    </xf>
    <xf numFmtId="0" fontId="80" fillId="0" borderId="14" xfId="0" applyFont="1" applyFill="1" applyBorder="1" applyAlignment="1">
      <alignment horizontal="center"/>
    </xf>
    <xf numFmtId="2" fontId="80" fillId="0" borderId="14" xfId="0" applyNumberFormat="1" applyFont="1" applyFill="1" applyBorder="1" applyAlignment="1">
      <alignment horizontal="center"/>
    </xf>
    <xf numFmtId="0" fontId="32" fillId="0" borderId="14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58" fillId="0" borderId="14" xfId="0" applyFont="1" applyFill="1" applyBorder="1" applyAlignment="1">
      <alignment horizontal="center"/>
    </xf>
    <xf numFmtId="2" fontId="23" fillId="0" borderId="9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78" fillId="0" borderId="13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22" fillId="0" borderId="9" xfId="0" applyFont="1" applyFill="1" applyBorder="1"/>
    <xf numFmtId="0" fontId="0" fillId="0" borderId="9" xfId="0" applyFill="1" applyBorder="1" applyAlignment="1">
      <alignment horizontal="center"/>
    </xf>
    <xf numFmtId="0" fontId="18" fillId="0" borderId="19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8" xfId="0" applyFont="1" applyFill="1" applyBorder="1" applyAlignment="1">
      <alignment vertical="center" wrapText="1"/>
    </xf>
    <xf numFmtId="0" fontId="26" fillId="0" borderId="39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/>
    </xf>
    <xf numFmtId="0" fontId="78" fillId="0" borderId="16" xfId="0" applyFont="1" applyFill="1" applyBorder="1" applyAlignment="1">
      <alignment horizontal="center"/>
    </xf>
    <xf numFmtId="0" fontId="78" fillId="0" borderId="15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93" fontId="17" fillId="0" borderId="9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4" xfId="0" applyFill="1" applyBorder="1"/>
    <xf numFmtId="1" fontId="22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/>
    </xf>
    <xf numFmtId="2" fontId="19" fillId="0" borderId="29" xfId="0" applyNumberFormat="1" applyFont="1" applyFill="1" applyBorder="1" applyAlignment="1">
      <alignment horizontal="center" vertical="center"/>
    </xf>
    <xf numFmtId="2" fontId="19" fillId="0" borderId="5" xfId="0" applyNumberFormat="1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/>
    </xf>
    <xf numFmtId="0" fontId="17" fillId="0" borderId="14" xfId="0" applyFont="1" applyFill="1" applyBorder="1"/>
    <xf numFmtId="0" fontId="0" fillId="0" borderId="36" xfId="0" applyFill="1" applyBorder="1" applyAlignment="1">
      <alignment horizontal="right"/>
    </xf>
    <xf numFmtId="193" fontId="22" fillId="0" borderId="37" xfId="0" applyNumberFormat="1" applyFont="1" applyFill="1" applyBorder="1"/>
    <xf numFmtId="1" fontId="22" fillId="0" borderId="14" xfId="0" applyNumberFormat="1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>
      <alignment wrapText="1"/>
    </xf>
    <xf numFmtId="2" fontId="18" fillId="0" borderId="14" xfId="0" applyNumberFormat="1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58" fillId="0" borderId="14" xfId="0" applyFont="1" applyFill="1" applyBorder="1" applyAlignment="1">
      <alignment horizontal="center" vertical="center"/>
    </xf>
    <xf numFmtId="193" fontId="17" fillId="0" borderId="43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7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22" fillId="0" borderId="5" xfId="0" applyNumberFormat="1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0" fontId="58" fillId="0" borderId="9" xfId="0" applyFont="1" applyFill="1" applyBorder="1"/>
    <xf numFmtId="0" fontId="58" fillId="0" borderId="9" xfId="0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22" fillId="0" borderId="29" xfId="0" applyFont="1" applyFill="1" applyBorder="1"/>
    <xf numFmtId="192" fontId="45" fillId="0" borderId="9" xfId="0" applyNumberFormat="1" applyFont="1" applyFill="1" applyBorder="1" applyAlignment="1">
      <alignment horizontal="center" shrinkToFit="1"/>
    </xf>
    <xf numFmtId="0" fontId="46" fillId="0" borderId="32" xfId="0" applyFont="1" applyFill="1" applyBorder="1"/>
    <xf numFmtId="0" fontId="32" fillId="0" borderId="1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2" fontId="19" fillId="0" borderId="14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vertical="center" wrapText="1"/>
    </xf>
    <xf numFmtId="0" fontId="17" fillId="0" borderId="12" xfId="0" applyFont="1" applyFill="1" applyBorder="1" applyAlignment="1">
      <alignment horizontal="left"/>
    </xf>
    <xf numFmtId="0" fontId="15" fillId="2" borderId="0" xfId="0" applyFont="1" applyFill="1" applyBorder="1"/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1" fontId="18" fillId="0" borderId="8" xfId="0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8" xfId="0" applyFont="1" applyFill="1" applyBorder="1"/>
    <xf numFmtId="0" fontId="18" fillId="0" borderId="41" xfId="0" applyFont="1" applyFill="1" applyBorder="1" applyAlignment="1">
      <alignment horizontal="center"/>
    </xf>
    <xf numFmtId="194" fontId="58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left" vertical="center"/>
    </xf>
    <xf numFmtId="1" fontId="26" fillId="0" borderId="8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left"/>
    </xf>
    <xf numFmtId="192" fontId="32" fillId="0" borderId="8" xfId="0" applyNumberFormat="1" applyFont="1" applyFill="1" applyBorder="1" applyAlignment="1">
      <alignment horizontal="center"/>
    </xf>
    <xf numFmtId="192" fontId="26" fillId="0" borderId="8" xfId="0" applyNumberFormat="1" applyFont="1" applyFill="1" applyBorder="1" applyAlignment="1">
      <alignment horizontal="center"/>
    </xf>
    <xf numFmtId="192" fontId="0" fillId="0" borderId="12" xfId="0" applyNumberForma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15" fillId="0" borderId="12" xfId="0" applyNumberFormat="1" applyFont="1" applyFill="1" applyBorder="1" applyAlignment="1">
      <alignment horizontal="center"/>
    </xf>
    <xf numFmtId="192" fontId="0" fillId="0" borderId="17" xfId="0" applyNumberFormat="1" applyFill="1" applyBorder="1" applyAlignment="1">
      <alignment horizontal="center"/>
    </xf>
    <xf numFmtId="192" fontId="59" fillId="0" borderId="0" xfId="0" applyNumberFormat="1" applyFont="1" applyFill="1" applyBorder="1" applyAlignment="1">
      <alignment horizontal="center"/>
    </xf>
    <xf numFmtId="192" fontId="58" fillId="0" borderId="12" xfId="0" applyNumberFormat="1" applyFon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9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1" fontId="15" fillId="0" borderId="17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horizontal="center" vertical="center"/>
    </xf>
    <xf numFmtId="0" fontId="74" fillId="0" borderId="19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/>
    </xf>
    <xf numFmtId="2" fontId="18" fillId="0" borderId="8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192" fontId="18" fillId="0" borderId="0" xfId="0" applyNumberFormat="1" applyFont="1" applyFill="1" applyBorder="1" applyAlignment="1">
      <alignment horizontal="center" vertical="center"/>
    </xf>
    <xf numFmtId="0" fontId="0" fillId="0" borderId="17" xfId="0" applyFill="1" applyBorder="1"/>
    <xf numFmtId="49" fontId="1" fillId="0" borderId="0" xfId="0" applyNumberFormat="1" applyFont="1" applyFill="1"/>
    <xf numFmtId="0" fontId="0" fillId="0" borderId="13" xfId="0" applyFill="1" applyBorder="1"/>
    <xf numFmtId="192" fontId="17" fillId="0" borderId="0" xfId="0" applyNumberFormat="1" applyFont="1" applyFill="1" applyBorder="1" applyAlignment="1">
      <alignment horizontal="center"/>
    </xf>
    <xf numFmtId="192" fontId="20" fillId="0" borderId="9" xfId="0" applyNumberFormat="1" applyFont="1" applyFill="1" applyBorder="1" applyAlignment="1">
      <alignment horizontal="center"/>
    </xf>
    <xf numFmtId="0" fontId="22" fillId="0" borderId="32" xfId="0" applyFont="1" applyFill="1" applyBorder="1"/>
    <xf numFmtId="192" fontId="28" fillId="0" borderId="0" xfId="0" applyNumberFormat="1" applyFont="1" applyFill="1" applyBorder="1"/>
    <xf numFmtId="0" fontId="46" fillId="0" borderId="0" xfId="0" applyFont="1" applyFill="1" applyBorder="1"/>
    <xf numFmtId="192" fontId="54" fillId="0" borderId="0" xfId="0" applyNumberFormat="1" applyFont="1" applyFill="1" applyBorder="1" applyAlignment="1">
      <alignment horizontal="center" shrinkToFit="1"/>
    </xf>
    <xf numFmtId="0" fontId="39" fillId="0" borderId="31" xfId="0" applyFont="1" applyFill="1" applyBorder="1" applyAlignment="1">
      <alignment shrinkToFit="1"/>
    </xf>
    <xf numFmtId="192" fontId="0" fillId="0" borderId="0" xfId="0" applyNumberFormat="1" applyFill="1" applyBorder="1"/>
    <xf numFmtId="192" fontId="3" fillId="0" borderId="0" xfId="0" applyNumberFormat="1" applyFont="1" applyFill="1" applyBorder="1" applyAlignment="1">
      <alignment horizontal="center"/>
    </xf>
    <xf numFmtId="192" fontId="15" fillId="0" borderId="8" xfId="0" applyNumberFormat="1" applyFont="1" applyFill="1" applyBorder="1" applyAlignment="1">
      <alignment horizontal="center"/>
    </xf>
    <xf numFmtId="192" fontId="26" fillId="0" borderId="17" xfId="0" applyNumberFormat="1" applyFont="1" applyFill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2" xfId="0" applyNumberFormat="1" applyFont="1" applyFill="1" applyBorder="1" applyAlignment="1">
      <alignment horizontal="center" vertical="center" wrapText="1"/>
    </xf>
    <xf numFmtId="192" fontId="3" fillId="0" borderId="0" xfId="0" applyNumberFormat="1" applyFont="1" applyFill="1" applyBorder="1" applyAlignment="1">
      <alignment horizontal="center" vertical="center" wrapText="1"/>
    </xf>
    <xf numFmtId="192" fontId="0" fillId="0" borderId="5" xfId="0" applyNumberFormat="1" applyFill="1" applyBorder="1"/>
    <xf numFmtId="192" fontId="32" fillId="0" borderId="0" xfId="0" applyNumberFormat="1" applyFont="1" applyFill="1" applyAlignment="1">
      <alignment horizontal="center"/>
    </xf>
    <xf numFmtId="192" fontId="32" fillId="0" borderId="12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3" fillId="0" borderId="0" xfId="0" applyNumberFormat="1" applyFont="1" applyFill="1" applyAlignment="1">
      <alignment horizontal="center" vertical="center" wrapText="1"/>
    </xf>
    <xf numFmtId="192" fontId="0" fillId="0" borderId="5" xfId="0" applyNumberFormat="1" applyFill="1" applyBorder="1" applyAlignment="1">
      <alignment horizontal="center"/>
    </xf>
    <xf numFmtId="192" fontId="15" fillId="0" borderId="12" xfId="0" applyNumberFormat="1" applyFont="1" applyFill="1" applyBorder="1"/>
    <xf numFmtId="192" fontId="15" fillId="0" borderId="0" xfId="0" applyNumberFormat="1" applyFont="1" applyFill="1"/>
    <xf numFmtId="192" fontId="0" fillId="0" borderId="9" xfId="0" applyNumberFormat="1" applyFill="1" applyBorder="1"/>
    <xf numFmtId="192" fontId="50" fillId="0" borderId="0" xfId="0" applyNumberFormat="1" applyFont="1" applyFill="1" applyAlignment="1">
      <alignment horizontal="center" vertical="center"/>
    </xf>
    <xf numFmtId="192" fontId="18" fillId="0" borderId="8" xfId="0" applyNumberFormat="1" applyFon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7" fillId="0" borderId="0" xfId="0" applyNumberFormat="1" applyFont="1" applyFill="1" applyBorder="1" applyAlignment="1">
      <alignment horizontal="center" vertical="center"/>
    </xf>
    <xf numFmtId="192" fontId="19" fillId="0" borderId="17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2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6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13" fillId="0" borderId="0" xfId="0" applyNumberFormat="1" applyFont="1" applyFill="1" applyAlignment="1">
      <alignment horizontal="center" vertical="center"/>
    </xf>
    <xf numFmtId="192" fontId="0" fillId="0" borderId="14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6" xfId="0" applyNumberFormat="1" applyFill="1" applyBorder="1" applyAlignment="1">
      <alignment horizontal="center" vertical="center"/>
    </xf>
    <xf numFmtId="192" fontId="19" fillId="0" borderId="5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29" fillId="0" borderId="0" xfId="0" applyNumberFormat="1" applyFont="1" applyFill="1" applyAlignment="1">
      <alignment horizontal="center" vertical="center"/>
    </xf>
    <xf numFmtId="192" fontId="0" fillId="0" borderId="17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8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0" fillId="0" borderId="0" xfId="0" applyNumberFormat="1" applyFill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vertical="center"/>
    </xf>
    <xf numFmtId="0" fontId="77" fillId="0" borderId="0" xfId="0" applyFont="1" applyFill="1" applyBorder="1"/>
    <xf numFmtId="0" fontId="0" fillId="0" borderId="8" xfId="0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37" xfId="0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/>
    </xf>
    <xf numFmtId="0" fontId="28" fillId="0" borderId="9" xfId="0" applyFont="1" applyFill="1" applyBorder="1"/>
    <xf numFmtId="0" fontId="22" fillId="0" borderId="9" xfId="0" applyFont="1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0" fontId="28" fillId="0" borderId="43" xfId="0" applyFont="1" applyFill="1" applyBorder="1"/>
    <xf numFmtId="0" fontId="22" fillId="0" borderId="43" xfId="0" applyFont="1" applyFill="1" applyBorder="1" applyAlignment="1">
      <alignment horizontal="left"/>
    </xf>
    <xf numFmtId="0" fontId="0" fillId="0" borderId="43" xfId="0" applyFill="1" applyBorder="1"/>
    <xf numFmtId="0" fontId="0" fillId="0" borderId="43" xfId="0" applyFill="1" applyBorder="1" applyAlignment="1">
      <alignment horizontal="right"/>
    </xf>
    <xf numFmtId="193" fontId="22" fillId="0" borderId="43" xfId="0" applyNumberFormat="1" applyFont="1" applyFill="1" applyBorder="1"/>
    <xf numFmtId="192" fontId="0" fillId="0" borderId="43" xfId="0" applyNumberFormat="1" applyFill="1" applyBorder="1"/>
    <xf numFmtId="0" fontId="28" fillId="0" borderId="8" xfId="0" applyFont="1" applyFill="1" applyBorder="1"/>
    <xf numFmtId="0" fontId="0" fillId="0" borderId="41" xfId="0" applyFill="1" applyBorder="1" applyAlignment="1">
      <alignment horizontal="right"/>
    </xf>
    <xf numFmtId="0" fontId="22" fillId="0" borderId="0" xfId="0" applyFont="1" applyFill="1" applyAlignment="1">
      <alignment horizontal="left"/>
    </xf>
    <xf numFmtId="0" fontId="0" fillId="0" borderId="14" xfId="0" applyFill="1" applyBorder="1" applyAlignment="1">
      <alignment horizontal="right" vertical="center"/>
    </xf>
    <xf numFmtId="0" fontId="20" fillId="0" borderId="14" xfId="0" applyFont="1" applyFill="1" applyBorder="1"/>
    <xf numFmtId="0" fontId="0" fillId="0" borderId="33" xfId="0" applyFill="1" applyBorder="1"/>
    <xf numFmtId="192" fontId="3" fillId="0" borderId="0" xfId="0" applyNumberFormat="1" applyFont="1" applyFill="1" applyBorder="1" applyAlignment="1">
      <alignment horizontal="center" vertical="center"/>
    </xf>
    <xf numFmtId="192" fontId="3" fillId="0" borderId="14" xfId="0" applyNumberFormat="1" applyFont="1" applyFill="1" applyBorder="1" applyAlignment="1">
      <alignment horizontal="center" vertical="center"/>
    </xf>
    <xf numFmtId="192" fontId="28" fillId="0" borderId="9" xfId="0" applyNumberFormat="1" applyFont="1" applyFill="1" applyBorder="1" applyAlignment="1">
      <alignment horizontal="center"/>
    </xf>
    <xf numFmtId="192" fontId="28" fillId="0" borderId="43" xfId="0" applyNumberFormat="1" applyFont="1" applyFill="1" applyBorder="1"/>
    <xf numFmtId="192" fontId="0" fillId="0" borderId="8" xfId="0" applyNumberFormat="1" applyFill="1" applyBorder="1"/>
    <xf numFmtId="192" fontId="58" fillId="0" borderId="8" xfId="0" applyNumberFormat="1" applyFont="1" applyFill="1" applyBorder="1" applyAlignment="1">
      <alignment horizontal="center"/>
    </xf>
    <xf numFmtId="192" fontId="59" fillId="0" borderId="8" xfId="0" applyNumberFormat="1" applyFont="1" applyFill="1" applyBorder="1" applyAlignment="1">
      <alignment horizontal="center"/>
    </xf>
    <xf numFmtId="192" fontId="28" fillId="0" borderId="8" xfId="0" applyNumberFormat="1" applyFont="1" applyFill="1" applyBorder="1" applyAlignment="1">
      <alignment horizontal="center"/>
    </xf>
    <xf numFmtId="192" fontId="22" fillId="0" borderId="41" xfId="0" applyNumberFormat="1" applyFont="1" applyFill="1" applyBorder="1" applyAlignment="1">
      <alignment horizontal="center"/>
    </xf>
    <xf numFmtId="192" fontId="58" fillId="0" borderId="36" xfId="0" applyNumberFormat="1" applyFont="1" applyFill="1" applyBorder="1" applyAlignment="1">
      <alignment horizontal="center" vertical="center"/>
    </xf>
    <xf numFmtId="192" fontId="28" fillId="0" borderId="41" xfId="0" applyNumberFormat="1" applyFont="1" applyFill="1" applyBorder="1" applyAlignment="1">
      <alignment horizontal="center"/>
    </xf>
    <xf numFmtId="192" fontId="28" fillId="0" borderId="43" xfId="0" applyNumberFormat="1" applyFont="1" applyFill="1" applyBorder="1" applyAlignment="1">
      <alignment horizontal="center"/>
    </xf>
    <xf numFmtId="192" fontId="59" fillId="0" borderId="14" xfId="0" applyNumberFormat="1" applyFont="1" applyFill="1" applyBorder="1" applyAlignment="1">
      <alignment horizontal="center"/>
    </xf>
    <xf numFmtId="192" fontId="0" fillId="0" borderId="9" xfId="0" applyNumberFormat="1" applyFill="1" applyBorder="1" applyAlignment="1">
      <alignment horizontal="center"/>
    </xf>
    <xf numFmtId="192" fontId="0" fillId="0" borderId="14" xfId="0" applyNumberFormat="1" applyFill="1" applyBorder="1" applyAlignment="1">
      <alignment horizontal="center"/>
    </xf>
    <xf numFmtId="192" fontId="0" fillId="0" borderId="8" xfId="0" applyNumberFormat="1" applyFill="1" applyBorder="1" applyAlignment="1">
      <alignment horizontal="center"/>
    </xf>
    <xf numFmtId="192" fontId="28" fillId="0" borderId="36" xfId="0" applyNumberFormat="1" applyFont="1" applyFill="1" applyBorder="1" applyAlignment="1">
      <alignment horizontal="center"/>
    </xf>
    <xf numFmtId="192" fontId="28" fillId="0" borderId="14" xfId="0" applyNumberFormat="1" applyFont="1" applyFill="1" applyBorder="1"/>
    <xf numFmtId="192" fontId="58" fillId="0" borderId="17" xfId="0" applyNumberFormat="1" applyFont="1" applyFill="1" applyBorder="1" applyAlignment="1">
      <alignment horizontal="center"/>
    </xf>
    <xf numFmtId="192" fontId="28" fillId="0" borderId="12" xfId="0" applyNumberFormat="1" applyFont="1" applyFill="1" applyBorder="1"/>
    <xf numFmtId="192" fontId="58" fillId="0" borderId="6" xfId="0" applyNumberFormat="1" applyFont="1" applyFill="1" applyBorder="1" applyAlignment="1">
      <alignment horizontal="center"/>
    </xf>
    <xf numFmtId="192" fontId="0" fillId="0" borderId="6" xfId="0" applyNumberForma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53" fillId="4" borderId="7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17" fillId="5" borderId="0" xfId="0" applyFont="1" applyFill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N184"/>
  <sheetViews>
    <sheetView view="pageBreakPreview" topLeftCell="A153" zoomScale="85" zoomScaleSheetLayoutView="85" workbookViewId="0">
      <selection activeCell="K180" sqref="K180"/>
    </sheetView>
  </sheetViews>
  <sheetFormatPr defaultRowHeight="12.75"/>
  <cols>
    <col min="1" max="1" width="4" style="324" customWidth="1"/>
    <col min="2" max="2" width="26.5703125" style="324" customWidth="1"/>
    <col min="3" max="3" width="12.28515625" style="324" customWidth="1"/>
    <col min="4" max="4" width="9.28515625" style="324" customWidth="1"/>
    <col min="5" max="5" width="17.140625" style="324" customWidth="1"/>
    <col min="6" max="6" width="10.85546875" style="324" customWidth="1"/>
    <col min="7" max="7" width="13.85546875" style="324" customWidth="1"/>
    <col min="8" max="8" width="14" style="324" customWidth="1"/>
    <col min="9" max="9" width="10.5703125" style="324" customWidth="1"/>
    <col min="10" max="10" width="13" style="324" customWidth="1"/>
    <col min="11" max="11" width="13.42578125" style="324" customWidth="1"/>
    <col min="12" max="12" width="13.5703125" style="324" customWidth="1"/>
    <col min="13" max="13" width="14" style="324" customWidth="1"/>
    <col min="14" max="14" width="9.28515625" style="324" customWidth="1"/>
    <col min="15" max="15" width="12.85546875" style="324" customWidth="1"/>
    <col min="16" max="16" width="14.28515625" style="324" customWidth="1"/>
    <col min="17" max="17" width="18.85546875" style="324" customWidth="1"/>
    <col min="18" max="18" width="4.7109375" style="324" customWidth="1"/>
    <col min="19" max="16384" width="9.140625" style="324"/>
  </cols>
  <sheetData>
    <row r="1" spans="1:17" s="68" customFormat="1" ht="14.25" customHeight="1">
      <c r="A1" s="114" t="s">
        <v>213</v>
      </c>
      <c r="Q1" s="597" t="s">
        <v>506</v>
      </c>
    </row>
    <row r="2" spans="1:17" s="71" customFormat="1" ht="14.25" customHeight="1">
      <c r="A2" s="14" t="s">
        <v>214</v>
      </c>
      <c r="K2" s="598"/>
    </row>
    <row r="3" spans="1:17" s="71" customFormat="1" ht="14.25" customHeight="1">
      <c r="A3" s="599" t="s">
        <v>0</v>
      </c>
      <c r="B3" s="600"/>
      <c r="C3" s="600"/>
      <c r="D3" s="600"/>
      <c r="E3" s="600"/>
      <c r="F3" s="600"/>
      <c r="G3" s="600"/>
      <c r="H3" s="383"/>
    </row>
    <row r="4" spans="1:17" s="434" customFormat="1" ht="14.25" customHeight="1" thickBot="1">
      <c r="A4" s="601" t="s">
        <v>215</v>
      </c>
      <c r="G4" s="199"/>
      <c r="H4" s="199"/>
      <c r="I4" s="602" t="s">
        <v>351</v>
      </c>
      <c r="J4" s="199"/>
      <c r="K4" s="199"/>
      <c r="L4" s="199"/>
      <c r="M4" s="199"/>
      <c r="N4" s="602" t="s">
        <v>352</v>
      </c>
      <c r="O4" s="199"/>
      <c r="P4" s="199"/>
    </row>
    <row r="5" spans="1:17" s="386" customFormat="1" ht="56.25" customHeight="1" thickTop="1" thickBot="1">
      <c r="A5" s="384" t="s">
        <v>8</v>
      </c>
      <c r="B5" s="368" t="s">
        <v>9</v>
      </c>
      <c r="C5" s="369" t="s">
        <v>1</v>
      </c>
      <c r="D5" s="369" t="s">
        <v>2</v>
      </c>
      <c r="E5" s="369" t="s">
        <v>3</v>
      </c>
      <c r="F5" s="369" t="s">
        <v>10</v>
      </c>
      <c r="G5" s="367" t="s">
        <v>505</v>
      </c>
      <c r="H5" s="369" t="s">
        <v>504</v>
      </c>
      <c r="I5" s="369" t="s">
        <v>4</v>
      </c>
      <c r="J5" s="369" t="s">
        <v>5</v>
      </c>
      <c r="K5" s="385" t="s">
        <v>6</v>
      </c>
      <c r="L5" s="367" t="str">
        <f>G5</f>
        <v>FINAL READING 31/07/2023</v>
      </c>
      <c r="M5" s="369" t="str">
        <f>H5</f>
        <v>INTIAL READING 01/07/2023</v>
      </c>
      <c r="N5" s="369" t="s">
        <v>4</v>
      </c>
      <c r="O5" s="369" t="s">
        <v>5</v>
      </c>
      <c r="P5" s="385" t="s">
        <v>6</v>
      </c>
      <c r="Q5" s="385" t="s">
        <v>269</v>
      </c>
    </row>
    <row r="6" spans="1:17" ht="1.5" hidden="1" customHeight="1" thickTop="1">
      <c r="A6" s="6"/>
      <c r="B6" s="7"/>
      <c r="C6" s="6"/>
      <c r="D6" s="6"/>
      <c r="E6" s="6"/>
      <c r="F6" s="6"/>
      <c r="L6" s="333"/>
    </row>
    <row r="7" spans="1:17" ht="15.75" customHeight="1" thickTop="1">
      <c r="A7" s="196"/>
      <c r="B7" s="247" t="s">
        <v>13</v>
      </c>
      <c r="C7" s="235"/>
      <c r="D7" s="253"/>
      <c r="E7" s="253"/>
      <c r="F7" s="235"/>
      <c r="G7" s="718"/>
      <c r="H7" s="394"/>
      <c r="I7" s="394"/>
      <c r="J7" s="394"/>
      <c r="K7" s="719"/>
      <c r="L7" s="718"/>
      <c r="M7" s="394"/>
      <c r="N7" s="394"/>
      <c r="O7" s="394"/>
      <c r="P7" s="720"/>
      <c r="Q7" s="390"/>
    </row>
    <row r="8" spans="1:17" ht="16.5" customHeight="1">
      <c r="A8" s="197">
        <v>1</v>
      </c>
      <c r="B8" s="248" t="s">
        <v>14</v>
      </c>
      <c r="C8" s="242">
        <v>4902497</v>
      </c>
      <c r="D8" s="251" t="s">
        <v>12</v>
      </c>
      <c r="E8" s="237" t="s">
        <v>304</v>
      </c>
      <c r="F8" s="242">
        <v>-1000</v>
      </c>
      <c r="G8" s="245">
        <v>369</v>
      </c>
      <c r="H8" s="246">
        <v>369</v>
      </c>
      <c r="I8" s="246">
        <f>G8-H8</f>
        <v>0</v>
      </c>
      <c r="J8" s="246">
        <f>$F8*I8</f>
        <v>0</v>
      </c>
      <c r="K8" s="763">
        <f>J8/1000000</f>
        <v>0</v>
      </c>
      <c r="L8" s="245">
        <v>999066</v>
      </c>
      <c r="M8" s="246">
        <v>999232</v>
      </c>
      <c r="N8" s="246">
        <f>L8-M8</f>
        <v>-166</v>
      </c>
      <c r="O8" s="246">
        <f>$F8*N8</f>
        <v>166000</v>
      </c>
      <c r="P8" s="763">
        <f>O8/1000000</f>
        <v>0.16600000000000001</v>
      </c>
      <c r="Q8" s="702"/>
    </row>
    <row r="9" spans="1:17" ht="16.5">
      <c r="A9" s="197">
        <v>2</v>
      </c>
      <c r="B9" s="248" t="s">
        <v>334</v>
      </c>
      <c r="C9" s="242">
        <v>4864976</v>
      </c>
      <c r="D9" s="251" t="s">
        <v>12</v>
      </c>
      <c r="E9" s="237" t="s">
        <v>304</v>
      </c>
      <c r="F9" s="242">
        <v>-2000</v>
      </c>
      <c r="G9" s="245">
        <v>98688</v>
      </c>
      <c r="H9" s="246">
        <v>98422</v>
      </c>
      <c r="I9" s="246">
        <f>G9-H9</f>
        <v>266</v>
      </c>
      <c r="J9" s="246">
        <f>$F9*I9</f>
        <v>-532000</v>
      </c>
      <c r="K9" s="763">
        <f>J9/1000000</f>
        <v>-0.53200000000000003</v>
      </c>
      <c r="L9" s="245">
        <v>5079</v>
      </c>
      <c r="M9" s="246">
        <v>5073</v>
      </c>
      <c r="N9" s="246">
        <f>L9-M9</f>
        <v>6</v>
      </c>
      <c r="O9" s="246">
        <f>$F9*N9</f>
        <v>-12000</v>
      </c>
      <c r="P9" s="763">
        <f>O9/1000000</f>
        <v>-1.2E-2</v>
      </c>
      <c r="Q9" s="332"/>
    </row>
    <row r="10" spans="1:17" ht="16.5">
      <c r="A10" s="197"/>
      <c r="B10" s="248"/>
      <c r="C10" s="242" t="s">
        <v>482</v>
      </c>
      <c r="D10" s="251" t="s">
        <v>447</v>
      </c>
      <c r="E10" s="237" t="s">
        <v>304</v>
      </c>
      <c r="F10" s="242">
        <v>-1</v>
      </c>
      <c r="G10" s="245">
        <v>995000</v>
      </c>
      <c r="H10" s="246">
        <v>796000</v>
      </c>
      <c r="I10" s="246">
        <f>G10-H10</f>
        <v>199000</v>
      </c>
      <c r="J10" s="246">
        <f>$F10*I10</f>
        <v>-199000</v>
      </c>
      <c r="K10" s="763">
        <f>J10/1000000</f>
        <v>-0.19900000000000001</v>
      </c>
      <c r="L10" s="245">
        <v>-1000</v>
      </c>
      <c r="M10" s="246">
        <v>0</v>
      </c>
      <c r="N10" s="246">
        <f>L10-M10</f>
        <v>-1000</v>
      </c>
      <c r="O10" s="246">
        <f>$F10*N10</f>
        <v>1000</v>
      </c>
      <c r="P10" s="763">
        <f>O10/1000000</f>
        <v>1E-3</v>
      </c>
      <c r="Q10" s="325"/>
    </row>
    <row r="11" spans="1:17" ht="15.95" customHeight="1">
      <c r="A11" s="197">
        <v>3</v>
      </c>
      <c r="B11" s="248" t="s">
        <v>16</v>
      </c>
      <c r="C11" s="242">
        <v>4864924</v>
      </c>
      <c r="D11" s="251" t="s">
        <v>12</v>
      </c>
      <c r="E11" s="237" t="s">
        <v>304</v>
      </c>
      <c r="F11" s="242">
        <v>-1000</v>
      </c>
      <c r="G11" s="245">
        <v>18503</v>
      </c>
      <c r="H11" s="246">
        <v>18503</v>
      </c>
      <c r="I11" s="246">
        <f>G11-H11</f>
        <v>0</v>
      </c>
      <c r="J11" s="246">
        <f>$F11*I11</f>
        <v>0</v>
      </c>
      <c r="K11" s="763">
        <f>J11/1000000</f>
        <v>0</v>
      </c>
      <c r="L11" s="245">
        <v>784</v>
      </c>
      <c r="M11" s="246">
        <v>330</v>
      </c>
      <c r="N11" s="246">
        <f>L11-M11</f>
        <v>454</v>
      </c>
      <c r="O11" s="246">
        <f>$F11*N11</f>
        <v>-454000</v>
      </c>
      <c r="P11" s="763">
        <f>O11/1000000</f>
        <v>-0.45400000000000001</v>
      </c>
      <c r="Q11" s="328"/>
    </row>
    <row r="12" spans="1:17" s="605" customFormat="1" ht="15.95" customHeight="1">
      <c r="A12" s="197">
        <v>4</v>
      </c>
      <c r="B12" s="248" t="s">
        <v>152</v>
      </c>
      <c r="C12" s="242" t="s">
        <v>476</v>
      </c>
      <c r="D12" s="251" t="s">
        <v>447</v>
      </c>
      <c r="E12" s="237" t="s">
        <v>304</v>
      </c>
      <c r="F12" s="242">
        <v>-1</v>
      </c>
      <c r="G12" s="245">
        <v>1272000</v>
      </c>
      <c r="H12" s="246">
        <v>1171000</v>
      </c>
      <c r="I12" s="246">
        <f>G12-H12</f>
        <v>101000</v>
      </c>
      <c r="J12" s="246">
        <f>$F12*I12</f>
        <v>-101000</v>
      </c>
      <c r="K12" s="763">
        <f>J12/1000000</f>
        <v>-0.10100000000000001</v>
      </c>
      <c r="L12" s="245">
        <v>-84000</v>
      </c>
      <c r="M12" s="246">
        <v>0</v>
      </c>
      <c r="N12" s="246">
        <f>L12-M12</f>
        <v>-84000</v>
      </c>
      <c r="O12" s="246">
        <f>$F12*N12</f>
        <v>84000</v>
      </c>
      <c r="P12" s="763">
        <f>O12/1000000</f>
        <v>8.4000000000000005E-2</v>
      </c>
      <c r="Q12" s="328"/>
    </row>
    <row r="13" spans="1:17" ht="15.95" customHeight="1">
      <c r="A13" s="197"/>
      <c r="B13" s="249" t="s">
        <v>17</v>
      </c>
      <c r="C13" s="242"/>
      <c r="D13" s="252"/>
      <c r="E13" s="252"/>
      <c r="F13" s="242"/>
      <c r="G13" s="245"/>
      <c r="H13" s="246"/>
      <c r="I13" s="246"/>
      <c r="J13" s="246"/>
      <c r="K13" s="763"/>
      <c r="L13" s="245"/>
      <c r="M13" s="246"/>
      <c r="N13" s="246"/>
      <c r="O13" s="246"/>
      <c r="P13" s="763"/>
      <c r="Q13" s="328"/>
    </row>
    <row r="14" spans="1:17" s="605" customFormat="1" ht="15.95" customHeight="1">
      <c r="A14" s="197">
        <v>5</v>
      </c>
      <c r="B14" s="248" t="s">
        <v>14</v>
      </c>
      <c r="C14" s="242">
        <v>4864916</v>
      </c>
      <c r="D14" s="251" t="s">
        <v>12</v>
      </c>
      <c r="E14" s="237" t="s">
        <v>304</v>
      </c>
      <c r="F14" s="242">
        <v>-1000</v>
      </c>
      <c r="G14" s="245">
        <v>362</v>
      </c>
      <c r="H14" s="246">
        <v>362</v>
      </c>
      <c r="I14" s="246">
        <f>G14-H14</f>
        <v>0</v>
      </c>
      <c r="J14" s="246">
        <f>$F14*I14</f>
        <v>0</v>
      </c>
      <c r="K14" s="763">
        <f>J14/1000000</f>
        <v>0</v>
      </c>
      <c r="L14" s="245">
        <v>984404</v>
      </c>
      <c r="M14" s="246">
        <v>984404</v>
      </c>
      <c r="N14" s="246">
        <f>L14-M14</f>
        <v>0</v>
      </c>
      <c r="O14" s="246">
        <f>$F14*N14</f>
        <v>0</v>
      </c>
      <c r="P14" s="763">
        <f>O14/1000000</f>
        <v>0</v>
      </c>
      <c r="Q14" s="328"/>
    </row>
    <row r="15" spans="1:17" ht="15.95" customHeight="1">
      <c r="A15" s="197">
        <v>6</v>
      </c>
      <c r="B15" s="248" t="s">
        <v>15</v>
      </c>
      <c r="C15" s="242">
        <v>4864896</v>
      </c>
      <c r="D15" s="251" t="s">
        <v>12</v>
      </c>
      <c r="E15" s="237" t="s">
        <v>304</v>
      </c>
      <c r="F15" s="242">
        <v>-2000</v>
      </c>
      <c r="G15" s="245">
        <v>254</v>
      </c>
      <c r="H15" s="246">
        <v>244</v>
      </c>
      <c r="I15" s="246">
        <f>G15-H15</f>
        <v>10</v>
      </c>
      <c r="J15" s="246">
        <f>$F15*I15</f>
        <v>-20000</v>
      </c>
      <c r="K15" s="763">
        <f>J15/1000000</f>
        <v>-0.02</v>
      </c>
      <c r="L15" s="245">
        <v>832</v>
      </c>
      <c r="M15" s="246">
        <v>839</v>
      </c>
      <c r="N15" s="246">
        <f>L15-M15</f>
        <v>-7</v>
      </c>
      <c r="O15" s="246">
        <f>$F15*N15</f>
        <v>14000</v>
      </c>
      <c r="P15" s="763">
        <f>O15/1000000</f>
        <v>1.4E-2</v>
      </c>
      <c r="Q15" s="328"/>
    </row>
    <row r="16" spans="1:17" ht="15.95" customHeight="1">
      <c r="A16" s="197"/>
      <c r="B16" s="248"/>
      <c r="C16" s="242"/>
      <c r="D16" s="251"/>
      <c r="E16" s="237"/>
      <c r="F16" s="242"/>
      <c r="G16" s="245"/>
      <c r="H16" s="246"/>
      <c r="I16" s="246"/>
      <c r="J16" s="246"/>
      <c r="K16" s="763"/>
      <c r="L16" s="245"/>
      <c r="M16" s="246"/>
      <c r="N16" s="246"/>
      <c r="O16" s="246"/>
      <c r="P16" s="763"/>
      <c r="Q16" s="328"/>
    </row>
    <row r="17" spans="1:17" ht="16.5" customHeight="1">
      <c r="A17" s="197"/>
      <c r="B17" s="249" t="s">
        <v>20</v>
      </c>
      <c r="C17" s="242"/>
      <c r="D17" s="252"/>
      <c r="E17" s="237"/>
      <c r="F17" s="242"/>
      <c r="G17" s="245"/>
      <c r="H17" s="246"/>
      <c r="I17" s="246"/>
      <c r="J17" s="246"/>
      <c r="K17" s="763"/>
      <c r="L17" s="245"/>
      <c r="M17" s="246"/>
      <c r="N17" s="246"/>
      <c r="O17" s="246"/>
      <c r="P17" s="763"/>
      <c r="Q17" s="328"/>
    </row>
    <row r="18" spans="1:17" ht="14.25" customHeight="1">
      <c r="A18" s="197">
        <v>7</v>
      </c>
      <c r="B18" s="248" t="s">
        <v>443</v>
      </c>
      <c r="C18" s="242">
        <v>4864964</v>
      </c>
      <c r="D18" s="251" t="s">
        <v>12</v>
      </c>
      <c r="E18" s="237" t="s">
        <v>304</v>
      </c>
      <c r="F18" s="242">
        <v>-1000</v>
      </c>
      <c r="G18" s="245">
        <v>34363</v>
      </c>
      <c r="H18" s="246">
        <v>34383</v>
      </c>
      <c r="I18" s="246">
        <f>G18-H18</f>
        <v>-20</v>
      </c>
      <c r="J18" s="246">
        <f>$F18*I18</f>
        <v>20000</v>
      </c>
      <c r="K18" s="763">
        <f>J18/1000000</f>
        <v>0.02</v>
      </c>
      <c r="L18" s="245">
        <v>999072</v>
      </c>
      <c r="M18" s="246">
        <v>999102</v>
      </c>
      <c r="N18" s="246">
        <f>L18-M18</f>
        <v>-30</v>
      </c>
      <c r="O18" s="246">
        <f>$F18*N18</f>
        <v>30000</v>
      </c>
      <c r="P18" s="763">
        <f>O18/1000000</f>
        <v>0.03</v>
      </c>
      <c r="Q18" s="328"/>
    </row>
    <row r="19" spans="1:17" ht="13.5" customHeight="1">
      <c r="A19" s="197">
        <v>8</v>
      </c>
      <c r="B19" s="248" t="s">
        <v>15</v>
      </c>
      <c r="C19" s="242">
        <v>4865022</v>
      </c>
      <c r="D19" s="251" t="s">
        <v>12</v>
      </c>
      <c r="E19" s="237" t="s">
        <v>304</v>
      </c>
      <c r="F19" s="242">
        <v>-1000</v>
      </c>
      <c r="G19" s="245">
        <v>43966</v>
      </c>
      <c r="H19" s="246">
        <v>44008</v>
      </c>
      <c r="I19" s="246">
        <f>G19-H19</f>
        <v>-42</v>
      </c>
      <c r="J19" s="246">
        <f>$F19*I19</f>
        <v>42000</v>
      </c>
      <c r="K19" s="763">
        <f>J19/1000000</f>
        <v>4.2000000000000003E-2</v>
      </c>
      <c r="L19" s="245">
        <v>997328</v>
      </c>
      <c r="M19" s="246">
        <v>997341</v>
      </c>
      <c r="N19" s="246">
        <f>L19-M19</f>
        <v>-13</v>
      </c>
      <c r="O19" s="246">
        <f>$F19*N19</f>
        <v>13000</v>
      </c>
      <c r="P19" s="763">
        <f>O19/1000000</f>
        <v>1.2999999999999999E-2</v>
      </c>
      <c r="Q19" s="336"/>
    </row>
    <row r="20" spans="1:17" ht="14.25" customHeight="1">
      <c r="A20" s="197">
        <v>9</v>
      </c>
      <c r="B20" s="248" t="s">
        <v>21</v>
      </c>
      <c r="C20" s="242">
        <v>4864997</v>
      </c>
      <c r="D20" s="251" t="s">
        <v>12</v>
      </c>
      <c r="E20" s="237" t="s">
        <v>304</v>
      </c>
      <c r="F20" s="242">
        <v>-1000</v>
      </c>
      <c r="G20" s="245">
        <v>31129</v>
      </c>
      <c r="H20" s="246">
        <v>31099</v>
      </c>
      <c r="I20" s="246">
        <f>G20-H20</f>
        <v>30</v>
      </c>
      <c r="J20" s="246">
        <f>$F20*I20</f>
        <v>-30000</v>
      </c>
      <c r="K20" s="763">
        <f>J20/1000000</f>
        <v>-0.03</v>
      </c>
      <c r="L20" s="245">
        <v>996863</v>
      </c>
      <c r="M20" s="246">
        <v>996922</v>
      </c>
      <c r="N20" s="246">
        <f>L20-M20</f>
        <v>-59</v>
      </c>
      <c r="O20" s="246">
        <f>$F20*N20</f>
        <v>59000</v>
      </c>
      <c r="P20" s="763">
        <f>O20/1000000</f>
        <v>5.8999999999999997E-2</v>
      </c>
      <c r="Q20" s="335"/>
    </row>
    <row r="21" spans="1:17" ht="13.5" customHeight="1">
      <c r="A21" s="197">
        <v>10</v>
      </c>
      <c r="B21" s="248" t="s">
        <v>22</v>
      </c>
      <c r="C21" s="242">
        <v>5295166</v>
      </c>
      <c r="D21" s="251" t="s">
        <v>12</v>
      </c>
      <c r="E21" s="237" t="s">
        <v>304</v>
      </c>
      <c r="F21" s="242">
        <v>-500</v>
      </c>
      <c r="G21" s="245">
        <v>13426</v>
      </c>
      <c r="H21" s="246">
        <v>13575</v>
      </c>
      <c r="I21" s="246">
        <f>G21-H21</f>
        <v>-149</v>
      </c>
      <c r="J21" s="246">
        <f>$F21*I21</f>
        <v>74500</v>
      </c>
      <c r="K21" s="763">
        <f>J21/1000000</f>
        <v>7.4499999999999997E-2</v>
      </c>
      <c r="L21" s="245">
        <v>812785</v>
      </c>
      <c r="M21" s="246">
        <v>813015</v>
      </c>
      <c r="N21" s="246">
        <f>L21-M21</f>
        <v>-230</v>
      </c>
      <c r="O21" s="246">
        <f>$F21*N21</f>
        <v>115000</v>
      </c>
      <c r="P21" s="763">
        <f>O21/1000000</f>
        <v>0.115</v>
      </c>
      <c r="Q21" s="328"/>
    </row>
    <row r="22" spans="1:17" ht="15.95" customHeight="1">
      <c r="A22" s="197"/>
      <c r="B22" s="249" t="s">
        <v>23</v>
      </c>
      <c r="C22" s="242"/>
      <c r="D22" s="252"/>
      <c r="E22" s="237"/>
      <c r="F22" s="242"/>
      <c r="G22" s="245"/>
      <c r="H22" s="246"/>
      <c r="I22" s="246"/>
      <c r="J22" s="246"/>
      <c r="K22" s="763"/>
      <c r="L22" s="245"/>
      <c r="M22" s="246"/>
      <c r="N22" s="246"/>
      <c r="O22" s="246"/>
      <c r="P22" s="763"/>
      <c r="Q22" s="328"/>
    </row>
    <row r="23" spans="1:17" ht="15.95" customHeight="1">
      <c r="A23" s="197">
        <v>11</v>
      </c>
      <c r="B23" s="248" t="s">
        <v>14</v>
      </c>
      <c r="C23" s="242">
        <v>4864930</v>
      </c>
      <c r="D23" s="251" t="s">
        <v>12</v>
      </c>
      <c r="E23" s="237" t="s">
        <v>304</v>
      </c>
      <c r="F23" s="242">
        <v>-1000</v>
      </c>
      <c r="G23" s="245">
        <v>12324</v>
      </c>
      <c r="H23" s="246">
        <v>12324</v>
      </c>
      <c r="I23" s="246">
        <f t="shared" ref="I23:I28" si="0">G23-H23</f>
        <v>0</v>
      </c>
      <c r="J23" s="246">
        <f t="shared" ref="J23:J28" si="1">$F23*I23</f>
        <v>0</v>
      </c>
      <c r="K23" s="763">
        <f t="shared" ref="K23:K28" si="2">J23/1000000</f>
        <v>0</v>
      </c>
      <c r="L23" s="245">
        <v>998311</v>
      </c>
      <c r="M23" s="246">
        <v>998299</v>
      </c>
      <c r="N23" s="246">
        <f t="shared" ref="N23:N28" si="3">L23-M23</f>
        <v>12</v>
      </c>
      <c r="O23" s="246">
        <f t="shared" ref="O23:O28" si="4">$F23*N23</f>
        <v>-12000</v>
      </c>
      <c r="P23" s="763">
        <f t="shared" ref="P23:P28" si="5">O23/1000000</f>
        <v>-1.2E-2</v>
      </c>
      <c r="Q23" s="336"/>
    </row>
    <row r="24" spans="1:17" ht="15.95" customHeight="1">
      <c r="A24" s="197">
        <v>12</v>
      </c>
      <c r="B24" s="248" t="s">
        <v>24</v>
      </c>
      <c r="C24" s="242">
        <v>4864917</v>
      </c>
      <c r="D24" s="251" t="s">
        <v>12</v>
      </c>
      <c r="E24" s="237" t="s">
        <v>304</v>
      </c>
      <c r="F24" s="242">
        <v>-1000</v>
      </c>
      <c r="G24" s="245">
        <v>31413</v>
      </c>
      <c r="H24" s="246">
        <v>31074</v>
      </c>
      <c r="I24" s="246">
        <f>G24-H24</f>
        <v>339</v>
      </c>
      <c r="J24" s="246">
        <f>$F24*I24</f>
        <v>-339000</v>
      </c>
      <c r="K24" s="763">
        <f>J24/1000000</f>
        <v>-0.33900000000000002</v>
      </c>
      <c r="L24" s="245">
        <v>201</v>
      </c>
      <c r="M24" s="246">
        <v>233</v>
      </c>
      <c r="N24" s="246">
        <f>L24-M24</f>
        <v>-32</v>
      </c>
      <c r="O24" s="246">
        <f>$F24*N24</f>
        <v>32000</v>
      </c>
      <c r="P24" s="763">
        <f>O24/1000000</f>
        <v>3.2000000000000001E-2</v>
      </c>
      <c r="Q24" s="336"/>
    </row>
    <row r="25" spans="1:17" ht="16.5">
      <c r="A25" s="197">
        <v>13</v>
      </c>
      <c r="B25" s="248" t="s">
        <v>21</v>
      </c>
      <c r="C25" s="242">
        <v>4864922</v>
      </c>
      <c r="D25" s="251" t="s">
        <v>12</v>
      </c>
      <c r="E25" s="237" t="s">
        <v>304</v>
      </c>
      <c r="F25" s="242">
        <v>-1000</v>
      </c>
      <c r="G25" s="245">
        <v>64390</v>
      </c>
      <c r="H25" s="246">
        <v>64390</v>
      </c>
      <c r="I25" s="246">
        <f t="shared" si="0"/>
        <v>0</v>
      </c>
      <c r="J25" s="246">
        <f t="shared" si="1"/>
        <v>0</v>
      </c>
      <c r="K25" s="763">
        <f t="shared" si="2"/>
        <v>0</v>
      </c>
      <c r="L25" s="245">
        <v>995845</v>
      </c>
      <c r="M25" s="246">
        <v>996165</v>
      </c>
      <c r="N25" s="246">
        <f t="shared" si="3"/>
        <v>-320</v>
      </c>
      <c r="O25" s="246">
        <f t="shared" si="4"/>
        <v>320000</v>
      </c>
      <c r="P25" s="763">
        <f t="shared" si="5"/>
        <v>0.32</v>
      </c>
      <c r="Q25" s="335"/>
    </row>
    <row r="26" spans="1:17" s="605" customFormat="1" ht="16.5">
      <c r="A26" s="197">
        <v>14</v>
      </c>
      <c r="B26" s="248" t="s">
        <v>22</v>
      </c>
      <c r="C26" s="242">
        <v>40001535</v>
      </c>
      <c r="D26" s="251" t="s">
        <v>12</v>
      </c>
      <c r="E26" s="237" t="s">
        <v>304</v>
      </c>
      <c r="F26" s="242">
        <v>-1</v>
      </c>
      <c r="G26" s="245">
        <v>30877</v>
      </c>
      <c r="H26" s="246">
        <v>30877</v>
      </c>
      <c r="I26" s="246">
        <f t="shared" si="0"/>
        <v>0</v>
      </c>
      <c r="J26" s="246">
        <f t="shared" si="1"/>
        <v>0</v>
      </c>
      <c r="K26" s="763">
        <f>J26/1000000</f>
        <v>0</v>
      </c>
      <c r="L26" s="245">
        <v>99999712</v>
      </c>
      <c r="M26" s="246">
        <v>99999712</v>
      </c>
      <c r="N26" s="246">
        <f t="shared" si="3"/>
        <v>0</v>
      </c>
      <c r="O26" s="246">
        <f t="shared" si="4"/>
        <v>0</v>
      </c>
      <c r="P26" s="763">
        <f>O26/1000000</f>
        <v>0</v>
      </c>
      <c r="Q26" s="335"/>
    </row>
    <row r="27" spans="1:17" ht="18.75" customHeight="1">
      <c r="A27" s="197">
        <v>15</v>
      </c>
      <c r="B27" s="248" t="s">
        <v>425</v>
      </c>
      <c r="C27" s="242">
        <v>4902494</v>
      </c>
      <c r="D27" s="251" t="s">
        <v>12</v>
      </c>
      <c r="E27" s="237" t="s">
        <v>304</v>
      </c>
      <c r="F27" s="242">
        <v>1000</v>
      </c>
      <c r="G27" s="245">
        <v>680423</v>
      </c>
      <c r="H27" s="246">
        <v>681436</v>
      </c>
      <c r="I27" s="246">
        <f t="shared" si="0"/>
        <v>-1013</v>
      </c>
      <c r="J27" s="246">
        <f t="shared" si="1"/>
        <v>-1013000</v>
      </c>
      <c r="K27" s="763">
        <f t="shared" si="2"/>
        <v>-1.0129999999999999</v>
      </c>
      <c r="L27" s="245">
        <v>999743</v>
      </c>
      <c r="M27" s="246">
        <v>999745</v>
      </c>
      <c r="N27" s="246">
        <f t="shared" si="3"/>
        <v>-2</v>
      </c>
      <c r="O27" s="246">
        <f t="shared" si="4"/>
        <v>-2000</v>
      </c>
      <c r="P27" s="763">
        <f t="shared" si="5"/>
        <v>-2E-3</v>
      </c>
      <c r="Q27" s="328"/>
    </row>
    <row r="28" spans="1:17" ht="18.75" customHeight="1">
      <c r="A28" s="197">
        <v>16</v>
      </c>
      <c r="B28" s="248" t="s">
        <v>424</v>
      </c>
      <c r="C28" s="242">
        <v>4902484</v>
      </c>
      <c r="D28" s="251" t="s">
        <v>12</v>
      </c>
      <c r="E28" s="237" t="s">
        <v>304</v>
      </c>
      <c r="F28" s="242">
        <v>500</v>
      </c>
      <c r="G28" s="245">
        <v>705395</v>
      </c>
      <c r="H28" s="246">
        <v>707295</v>
      </c>
      <c r="I28" s="246">
        <f t="shared" si="0"/>
        <v>-1900</v>
      </c>
      <c r="J28" s="246">
        <f t="shared" si="1"/>
        <v>-950000</v>
      </c>
      <c r="K28" s="763">
        <f t="shared" si="2"/>
        <v>-0.95</v>
      </c>
      <c r="L28" s="245">
        <v>999974</v>
      </c>
      <c r="M28" s="246">
        <v>999988</v>
      </c>
      <c r="N28" s="246">
        <f t="shared" si="3"/>
        <v>-14</v>
      </c>
      <c r="O28" s="246">
        <f t="shared" si="4"/>
        <v>-7000</v>
      </c>
      <c r="P28" s="763">
        <f t="shared" si="5"/>
        <v>-7.0000000000000001E-3</v>
      </c>
      <c r="Q28" s="328"/>
    </row>
    <row r="29" spans="1:17" ht="18.75" customHeight="1">
      <c r="A29" s="197"/>
      <c r="B29" s="249" t="s">
        <v>391</v>
      </c>
      <c r="C29" s="242"/>
      <c r="D29" s="251"/>
      <c r="E29" s="237"/>
      <c r="F29" s="242"/>
      <c r="G29" s="245"/>
      <c r="H29" s="246"/>
      <c r="I29" s="246"/>
      <c r="J29" s="246"/>
      <c r="K29" s="763"/>
      <c r="L29" s="245"/>
      <c r="M29" s="246"/>
      <c r="N29" s="246"/>
      <c r="O29" s="246"/>
      <c r="P29" s="763"/>
      <c r="Q29" s="328"/>
    </row>
    <row r="30" spans="1:17" ht="15.75" customHeight="1">
      <c r="A30" s="197">
        <v>17</v>
      </c>
      <c r="B30" s="248" t="s">
        <v>14</v>
      </c>
      <c r="C30" s="242">
        <v>4864963</v>
      </c>
      <c r="D30" s="251" t="s">
        <v>12</v>
      </c>
      <c r="E30" s="237" t="s">
        <v>304</v>
      </c>
      <c r="F30" s="242">
        <v>-1000</v>
      </c>
      <c r="G30" s="245">
        <v>15986</v>
      </c>
      <c r="H30" s="246">
        <v>15982</v>
      </c>
      <c r="I30" s="246">
        <f>G30-H30</f>
        <v>4</v>
      </c>
      <c r="J30" s="246">
        <f>$F30*I30</f>
        <v>-4000</v>
      </c>
      <c r="K30" s="763">
        <f>J30/1000000</f>
        <v>-4.0000000000000001E-3</v>
      </c>
      <c r="L30" s="245">
        <v>998502</v>
      </c>
      <c r="M30" s="246">
        <v>998581</v>
      </c>
      <c r="N30" s="246">
        <f>L30-M30</f>
        <v>-79</v>
      </c>
      <c r="O30" s="246">
        <f>$F30*N30</f>
        <v>79000</v>
      </c>
      <c r="P30" s="763">
        <f>O30/1000000</f>
        <v>7.9000000000000001E-2</v>
      </c>
      <c r="Q30" s="328"/>
    </row>
    <row r="31" spans="1:17" ht="15.95" customHeight="1">
      <c r="A31" s="197">
        <v>18</v>
      </c>
      <c r="B31" s="248" t="s">
        <v>15</v>
      </c>
      <c r="C31" s="242">
        <v>4865043</v>
      </c>
      <c r="D31" s="251" t="s">
        <v>12</v>
      </c>
      <c r="E31" s="237" t="s">
        <v>304</v>
      </c>
      <c r="F31" s="242">
        <v>-1000</v>
      </c>
      <c r="G31" s="245">
        <v>6</v>
      </c>
      <c r="H31" s="246">
        <v>6</v>
      </c>
      <c r="I31" s="246">
        <f>G31-H31</f>
        <v>0</v>
      </c>
      <c r="J31" s="246">
        <f>$F31*I31</f>
        <v>0</v>
      </c>
      <c r="K31" s="763">
        <f>J31/1000000</f>
        <v>0</v>
      </c>
      <c r="L31" s="245">
        <v>1168</v>
      </c>
      <c r="M31" s="246">
        <v>1055</v>
      </c>
      <c r="N31" s="246">
        <f>L31-M31</f>
        <v>113</v>
      </c>
      <c r="O31" s="246">
        <f>$F31*N31</f>
        <v>-113000</v>
      </c>
      <c r="P31" s="763">
        <f>O31/1000000</f>
        <v>-0.113</v>
      </c>
      <c r="Q31" s="328"/>
    </row>
    <row r="32" spans="1:17" ht="15.95" customHeight="1">
      <c r="A32" s="197">
        <v>19</v>
      </c>
      <c r="B32" s="248" t="s">
        <v>16</v>
      </c>
      <c r="C32" s="242">
        <v>4865052</v>
      </c>
      <c r="D32" s="251" t="s">
        <v>12</v>
      </c>
      <c r="E32" s="237" t="s">
        <v>304</v>
      </c>
      <c r="F32" s="242">
        <v>-1000</v>
      </c>
      <c r="G32" s="245">
        <v>62897</v>
      </c>
      <c r="H32" s="246">
        <v>62748</v>
      </c>
      <c r="I32" s="246">
        <f>G32-H32</f>
        <v>149</v>
      </c>
      <c r="J32" s="246">
        <f>$F32*I32</f>
        <v>-149000</v>
      </c>
      <c r="K32" s="763">
        <f>J32/1000000</f>
        <v>-0.14899999999999999</v>
      </c>
      <c r="L32" s="245">
        <v>333</v>
      </c>
      <c r="M32" s="246">
        <v>204</v>
      </c>
      <c r="N32" s="246">
        <f>L32-M32</f>
        <v>129</v>
      </c>
      <c r="O32" s="246">
        <f>$F32*N32</f>
        <v>-129000</v>
      </c>
      <c r="P32" s="763">
        <f>O32/1000000</f>
        <v>-0.129</v>
      </c>
      <c r="Q32" s="328"/>
    </row>
    <row r="33" spans="1:17" ht="15.95" customHeight="1">
      <c r="A33" s="197"/>
      <c r="B33" s="249" t="s">
        <v>25</v>
      </c>
      <c r="C33" s="242"/>
      <c r="D33" s="252"/>
      <c r="E33" s="237"/>
      <c r="F33" s="242"/>
      <c r="G33" s="245"/>
      <c r="H33" s="246"/>
      <c r="I33" s="246"/>
      <c r="J33" s="246"/>
      <c r="K33" s="763"/>
      <c r="L33" s="245"/>
      <c r="M33" s="246"/>
      <c r="N33" s="246"/>
      <c r="O33" s="246"/>
      <c r="P33" s="763"/>
      <c r="Q33" s="328"/>
    </row>
    <row r="34" spans="1:17" ht="15.95" customHeight="1">
      <c r="A34" s="197">
        <v>20</v>
      </c>
      <c r="B34" s="248" t="s">
        <v>386</v>
      </c>
      <c r="C34" s="242">
        <v>4864836</v>
      </c>
      <c r="D34" s="251" t="s">
        <v>12</v>
      </c>
      <c r="E34" s="237" t="s">
        <v>304</v>
      </c>
      <c r="F34" s="242">
        <v>1000</v>
      </c>
      <c r="G34" s="245">
        <v>998623</v>
      </c>
      <c r="H34" s="246">
        <v>998623</v>
      </c>
      <c r="I34" s="246">
        <f t="shared" ref="I34:I40" si="6">G34-H34</f>
        <v>0</v>
      </c>
      <c r="J34" s="246">
        <f t="shared" ref="J34:J40" si="7">$F34*I34</f>
        <v>0</v>
      </c>
      <c r="K34" s="763">
        <f t="shared" ref="K34:K40" si="8">J34/1000000</f>
        <v>0</v>
      </c>
      <c r="L34" s="245">
        <v>985642</v>
      </c>
      <c r="M34" s="246">
        <v>985766</v>
      </c>
      <c r="N34" s="246">
        <f t="shared" ref="N34:N40" si="9">L34-M34</f>
        <v>-124</v>
      </c>
      <c r="O34" s="246">
        <f t="shared" ref="O34:O40" si="10">$F34*N34</f>
        <v>-124000</v>
      </c>
      <c r="P34" s="763">
        <f t="shared" ref="P34:P40" si="11">O34/1000000</f>
        <v>-0.124</v>
      </c>
      <c r="Q34" s="349"/>
    </row>
    <row r="35" spans="1:17" ht="15.95" customHeight="1">
      <c r="A35" s="197">
        <v>21</v>
      </c>
      <c r="B35" s="248" t="s">
        <v>26</v>
      </c>
      <c r="C35" s="242">
        <v>4865182</v>
      </c>
      <c r="D35" s="251" t="s">
        <v>12</v>
      </c>
      <c r="E35" s="237" t="s">
        <v>304</v>
      </c>
      <c r="F35" s="242">
        <v>4000</v>
      </c>
      <c r="G35" s="245">
        <v>999568</v>
      </c>
      <c r="H35" s="246">
        <v>999568</v>
      </c>
      <c r="I35" s="246">
        <f t="shared" si="6"/>
        <v>0</v>
      </c>
      <c r="J35" s="246">
        <f t="shared" si="7"/>
        <v>0</v>
      </c>
      <c r="K35" s="763">
        <f t="shared" si="8"/>
        <v>0</v>
      </c>
      <c r="L35" s="245">
        <v>999542</v>
      </c>
      <c r="M35" s="246">
        <v>999548</v>
      </c>
      <c r="N35" s="246">
        <f t="shared" si="9"/>
        <v>-6</v>
      </c>
      <c r="O35" s="246">
        <f t="shared" si="10"/>
        <v>-24000</v>
      </c>
      <c r="P35" s="763">
        <f t="shared" si="11"/>
        <v>-2.4E-2</v>
      </c>
      <c r="Q35" s="328"/>
    </row>
    <row r="36" spans="1:17" s="605" customFormat="1" ht="15.95" customHeight="1">
      <c r="A36" s="197">
        <v>22</v>
      </c>
      <c r="B36" s="248" t="s">
        <v>27</v>
      </c>
      <c r="C36" s="242">
        <v>4864880</v>
      </c>
      <c r="D36" s="251" t="s">
        <v>12</v>
      </c>
      <c r="E36" s="237" t="s">
        <v>304</v>
      </c>
      <c r="F36" s="242">
        <v>500</v>
      </c>
      <c r="G36" s="245">
        <v>1965</v>
      </c>
      <c r="H36" s="246">
        <v>1965</v>
      </c>
      <c r="I36" s="246">
        <f t="shared" si="6"/>
        <v>0</v>
      </c>
      <c r="J36" s="246">
        <f t="shared" si="7"/>
        <v>0</v>
      </c>
      <c r="K36" s="763">
        <f t="shared" si="8"/>
        <v>0</v>
      </c>
      <c r="L36" s="245">
        <v>17340</v>
      </c>
      <c r="M36" s="246">
        <v>17315</v>
      </c>
      <c r="N36" s="246">
        <f t="shared" si="9"/>
        <v>25</v>
      </c>
      <c r="O36" s="246">
        <f t="shared" si="10"/>
        <v>12500</v>
      </c>
      <c r="P36" s="763">
        <f t="shared" si="11"/>
        <v>1.2500000000000001E-2</v>
      </c>
      <c r="Q36" s="328"/>
    </row>
    <row r="37" spans="1:17" ht="15.95" customHeight="1">
      <c r="A37" s="197">
        <v>23</v>
      </c>
      <c r="B37" s="248" t="s">
        <v>28</v>
      </c>
      <c r="C37" s="242">
        <v>5295128</v>
      </c>
      <c r="D37" s="251" t="s">
        <v>12</v>
      </c>
      <c r="E37" s="237" t="s">
        <v>304</v>
      </c>
      <c r="F37" s="242">
        <v>50</v>
      </c>
      <c r="G37" s="245">
        <v>157505</v>
      </c>
      <c r="H37" s="246">
        <v>157232</v>
      </c>
      <c r="I37" s="246">
        <f t="shared" si="6"/>
        <v>273</v>
      </c>
      <c r="J37" s="246">
        <f t="shared" si="7"/>
        <v>13650</v>
      </c>
      <c r="K37" s="763">
        <f t="shared" si="8"/>
        <v>1.3650000000000001E-2</v>
      </c>
      <c r="L37" s="245">
        <v>424572</v>
      </c>
      <c r="M37" s="246">
        <v>424454</v>
      </c>
      <c r="N37" s="246">
        <f t="shared" si="9"/>
        <v>118</v>
      </c>
      <c r="O37" s="246">
        <f t="shared" si="10"/>
        <v>5900</v>
      </c>
      <c r="P37" s="763">
        <f t="shared" si="11"/>
        <v>5.8999999999999999E-3</v>
      </c>
      <c r="Q37" s="328"/>
    </row>
    <row r="38" spans="1:17" ht="15.95" customHeight="1">
      <c r="A38" s="197">
        <v>24</v>
      </c>
      <c r="B38" s="248" t="s">
        <v>29</v>
      </c>
      <c r="C38" s="242">
        <v>4864865</v>
      </c>
      <c r="D38" s="251" t="s">
        <v>12</v>
      </c>
      <c r="E38" s="237" t="s">
        <v>304</v>
      </c>
      <c r="F38" s="242">
        <v>1000</v>
      </c>
      <c r="G38" s="245">
        <v>998484</v>
      </c>
      <c r="H38" s="246">
        <v>998484</v>
      </c>
      <c r="I38" s="246">
        <f t="shared" si="6"/>
        <v>0</v>
      </c>
      <c r="J38" s="246">
        <f t="shared" si="7"/>
        <v>0</v>
      </c>
      <c r="K38" s="763">
        <f t="shared" si="8"/>
        <v>0</v>
      </c>
      <c r="L38" s="245">
        <v>992018</v>
      </c>
      <c r="M38" s="246">
        <v>992068</v>
      </c>
      <c r="N38" s="246">
        <f t="shared" si="9"/>
        <v>-50</v>
      </c>
      <c r="O38" s="246">
        <f t="shared" si="10"/>
        <v>-50000</v>
      </c>
      <c r="P38" s="763">
        <f t="shared" si="11"/>
        <v>-0.05</v>
      </c>
      <c r="Q38" s="336"/>
    </row>
    <row r="39" spans="1:17" ht="15.75" customHeight="1">
      <c r="A39" s="197">
        <v>25</v>
      </c>
      <c r="B39" s="248" t="s">
        <v>328</v>
      </c>
      <c r="C39" s="242">
        <v>4865117</v>
      </c>
      <c r="D39" s="251" t="s">
        <v>12</v>
      </c>
      <c r="E39" s="237" t="s">
        <v>304</v>
      </c>
      <c r="F39" s="641">
        <v>1333.3330000000001</v>
      </c>
      <c r="G39" s="245">
        <v>999993</v>
      </c>
      <c r="H39" s="246">
        <v>999993</v>
      </c>
      <c r="I39" s="246">
        <f t="shared" si="6"/>
        <v>0</v>
      </c>
      <c r="J39" s="246">
        <f t="shared" si="7"/>
        <v>0</v>
      </c>
      <c r="K39" s="763">
        <f t="shared" si="8"/>
        <v>0</v>
      </c>
      <c r="L39" s="245">
        <v>994449</v>
      </c>
      <c r="M39" s="246">
        <v>995039</v>
      </c>
      <c r="N39" s="246">
        <f t="shared" si="9"/>
        <v>-590</v>
      </c>
      <c r="O39" s="246">
        <f t="shared" si="10"/>
        <v>-786666.47000000009</v>
      </c>
      <c r="P39" s="763">
        <f t="shared" si="11"/>
        <v>-0.78666647000000012</v>
      </c>
      <c r="Q39" s="510"/>
    </row>
    <row r="40" spans="1:17" ht="15.75" customHeight="1">
      <c r="A40" s="197">
        <v>26</v>
      </c>
      <c r="B40" s="248" t="s">
        <v>368</v>
      </c>
      <c r="C40" s="242">
        <v>4864846</v>
      </c>
      <c r="D40" s="251" t="s">
        <v>12</v>
      </c>
      <c r="E40" s="237" t="s">
        <v>304</v>
      </c>
      <c r="F40" s="242">
        <v>1000</v>
      </c>
      <c r="G40" s="245">
        <v>999776</v>
      </c>
      <c r="H40" s="246">
        <v>999777</v>
      </c>
      <c r="I40" s="246">
        <f t="shared" si="6"/>
        <v>-1</v>
      </c>
      <c r="J40" s="246">
        <f t="shared" si="7"/>
        <v>-1000</v>
      </c>
      <c r="K40" s="763">
        <f t="shared" si="8"/>
        <v>-1E-3</v>
      </c>
      <c r="L40" s="245">
        <v>6</v>
      </c>
      <c r="M40" s="246">
        <v>26</v>
      </c>
      <c r="N40" s="246">
        <f t="shared" si="9"/>
        <v>-20</v>
      </c>
      <c r="O40" s="246">
        <f t="shared" si="10"/>
        <v>-20000</v>
      </c>
      <c r="P40" s="763">
        <f t="shared" si="11"/>
        <v>-0.02</v>
      </c>
      <c r="Q40" s="335"/>
    </row>
    <row r="41" spans="1:17" ht="15.95" customHeight="1">
      <c r="A41" s="197"/>
      <c r="B41" s="250" t="s">
        <v>30</v>
      </c>
      <c r="C41" s="242"/>
      <c r="D41" s="251"/>
      <c r="E41" s="237"/>
      <c r="F41" s="242"/>
      <c r="G41" s="245"/>
      <c r="H41" s="246"/>
      <c r="I41" s="246"/>
      <c r="J41" s="246"/>
      <c r="K41" s="763"/>
      <c r="L41" s="245"/>
      <c r="M41" s="246"/>
      <c r="N41" s="246"/>
      <c r="O41" s="246"/>
      <c r="P41" s="763"/>
      <c r="Q41" s="328"/>
    </row>
    <row r="42" spans="1:17" ht="13.5" customHeight="1">
      <c r="A42" s="197">
        <v>27</v>
      </c>
      <c r="B42" s="248" t="s">
        <v>512</v>
      </c>
      <c r="C42" s="242">
        <v>5128473</v>
      </c>
      <c r="D42" s="251" t="s">
        <v>12</v>
      </c>
      <c r="E42" s="237" t="s">
        <v>304</v>
      </c>
      <c r="F42" s="242">
        <v>1000</v>
      </c>
      <c r="G42" s="245">
        <v>975344</v>
      </c>
      <c r="H42" s="246">
        <v>975351</v>
      </c>
      <c r="I42" s="246">
        <f>G42-H42</f>
        <v>-7</v>
      </c>
      <c r="J42" s="246">
        <f>$F42*I42</f>
        <v>-7000</v>
      </c>
      <c r="K42" s="763">
        <f>J42/1000000</f>
        <v>-7.0000000000000001E-3</v>
      </c>
      <c r="L42" s="245">
        <v>997849</v>
      </c>
      <c r="M42" s="246">
        <v>997849</v>
      </c>
      <c r="N42" s="246">
        <f>L42-M42</f>
        <v>0</v>
      </c>
      <c r="O42" s="246">
        <f>$F42*N42</f>
        <v>0</v>
      </c>
      <c r="P42" s="763">
        <f>O42/1000000</f>
        <v>0</v>
      </c>
      <c r="Q42" s="335" t="s">
        <v>514</v>
      </c>
    </row>
    <row r="43" spans="1:17" ht="13.5" customHeight="1">
      <c r="A43" s="197"/>
      <c r="B43" s="248"/>
      <c r="C43" s="242"/>
      <c r="D43" s="251"/>
      <c r="E43" s="237"/>
      <c r="F43" s="242"/>
      <c r="G43" s="245"/>
      <c r="H43" s="246"/>
      <c r="I43" s="246"/>
      <c r="J43" s="246"/>
      <c r="K43" s="763">
        <v>-3.8999999999999998E-3</v>
      </c>
      <c r="L43" s="245"/>
      <c r="M43" s="246"/>
      <c r="N43" s="246"/>
      <c r="O43" s="246"/>
      <c r="P43" s="763">
        <v>-1.1E-4</v>
      </c>
      <c r="Q43" s="335" t="s">
        <v>515</v>
      </c>
    </row>
    <row r="44" spans="1:17" s="605" customFormat="1" ht="13.5" customHeight="1">
      <c r="A44" s="197"/>
      <c r="B44" s="248"/>
      <c r="C44" s="242">
        <v>5128479</v>
      </c>
      <c r="D44" s="251" t="s">
        <v>12</v>
      </c>
      <c r="E44" s="237" t="s">
        <v>304</v>
      </c>
      <c r="F44" s="242">
        <v>1000</v>
      </c>
      <c r="G44" s="245">
        <v>999971</v>
      </c>
      <c r="H44" s="246">
        <v>1000000</v>
      </c>
      <c r="I44" s="246">
        <f>G44-H44</f>
        <v>-29</v>
      </c>
      <c r="J44" s="246">
        <f>$F44*I44</f>
        <v>-29000</v>
      </c>
      <c r="K44" s="763">
        <f>J44/1000000</f>
        <v>-2.9000000000000001E-2</v>
      </c>
      <c r="L44" s="245">
        <v>999999</v>
      </c>
      <c r="M44" s="246">
        <v>1000000</v>
      </c>
      <c r="N44" s="246">
        <f>L44-M44</f>
        <v>-1</v>
      </c>
      <c r="O44" s="246">
        <f>$F44*N44</f>
        <v>-1000</v>
      </c>
      <c r="P44" s="763">
        <f>O44/1000000</f>
        <v>-1E-3</v>
      </c>
      <c r="Q44" s="335" t="s">
        <v>510</v>
      </c>
    </row>
    <row r="45" spans="1:17" ht="13.5" customHeight="1">
      <c r="A45" s="197">
        <v>28</v>
      </c>
      <c r="B45" s="248" t="s">
        <v>513</v>
      </c>
      <c r="C45" s="242">
        <v>4902482</v>
      </c>
      <c r="D45" s="251" t="s">
        <v>12</v>
      </c>
      <c r="E45" s="237" t="s">
        <v>304</v>
      </c>
      <c r="F45" s="242">
        <v>500</v>
      </c>
      <c r="G45" s="245">
        <v>882132</v>
      </c>
      <c r="H45" s="246">
        <v>882628</v>
      </c>
      <c r="I45" s="246">
        <f>G45-H45</f>
        <v>-496</v>
      </c>
      <c r="J45" s="246">
        <f>$F45*I45</f>
        <v>-248000</v>
      </c>
      <c r="K45" s="763">
        <f>J45/1000000</f>
        <v>-0.248</v>
      </c>
      <c r="L45" s="245">
        <v>999236</v>
      </c>
      <c r="M45" s="246">
        <v>999233</v>
      </c>
      <c r="N45" s="246">
        <f>L45-M45</f>
        <v>3</v>
      </c>
      <c r="O45" s="246">
        <f>$F45*N45</f>
        <v>1500</v>
      </c>
      <c r="P45" s="763">
        <f>O45/1000000</f>
        <v>1.5E-3</v>
      </c>
      <c r="Q45" s="335"/>
    </row>
    <row r="46" spans="1:17" ht="13.5" customHeight="1">
      <c r="A46" s="197">
        <v>29</v>
      </c>
      <c r="B46" s="248" t="s">
        <v>31</v>
      </c>
      <c r="C46" s="242">
        <v>4864791</v>
      </c>
      <c r="D46" s="251" t="s">
        <v>12</v>
      </c>
      <c r="E46" s="237" t="s">
        <v>304</v>
      </c>
      <c r="F46" s="242">
        <v>266.67</v>
      </c>
      <c r="G46" s="245">
        <v>991159</v>
      </c>
      <c r="H46" s="246">
        <v>991430</v>
      </c>
      <c r="I46" s="198">
        <f>G46-H46</f>
        <v>-271</v>
      </c>
      <c r="J46" s="198">
        <f>$F46*I46</f>
        <v>-72267.570000000007</v>
      </c>
      <c r="K46" s="764">
        <f>J46/1000000</f>
        <v>-7.2267570000000003E-2</v>
      </c>
      <c r="L46" s="245">
        <v>999973</v>
      </c>
      <c r="M46" s="246">
        <v>999966</v>
      </c>
      <c r="N46" s="198">
        <f>L46-M46</f>
        <v>7</v>
      </c>
      <c r="O46" s="198">
        <f>$F46*N46</f>
        <v>1866.69</v>
      </c>
      <c r="P46" s="764">
        <f>O46/1000000</f>
        <v>1.8666900000000001E-3</v>
      </c>
      <c r="Q46" s="349"/>
    </row>
    <row r="47" spans="1:17" ht="13.5" customHeight="1">
      <c r="A47" s="197">
        <v>30</v>
      </c>
      <c r="B47" s="248" t="s">
        <v>32</v>
      </c>
      <c r="C47" s="242">
        <v>4865184</v>
      </c>
      <c r="D47" s="251" t="s">
        <v>12</v>
      </c>
      <c r="E47" s="237" t="s">
        <v>304</v>
      </c>
      <c r="F47" s="242">
        <v>2000</v>
      </c>
      <c r="G47" s="245">
        <v>1</v>
      </c>
      <c r="H47" s="246">
        <v>0</v>
      </c>
      <c r="I47" s="246">
        <f>G47-H47</f>
        <v>1</v>
      </c>
      <c r="J47" s="246">
        <f>$F47*I47</f>
        <v>2000</v>
      </c>
      <c r="K47" s="763">
        <f>J47/1000000</f>
        <v>2E-3</v>
      </c>
      <c r="L47" s="245">
        <v>53</v>
      </c>
      <c r="M47" s="246">
        <v>51</v>
      </c>
      <c r="N47" s="246">
        <f>L47-M47</f>
        <v>2</v>
      </c>
      <c r="O47" s="246">
        <f>$F47*N47</f>
        <v>4000</v>
      </c>
      <c r="P47" s="763">
        <f>O47/1000000</f>
        <v>4.0000000000000001E-3</v>
      </c>
      <c r="Q47" s="328"/>
    </row>
    <row r="48" spans="1:17" ht="13.5" customHeight="1">
      <c r="A48" s="197"/>
      <c r="B48" s="249" t="s">
        <v>33</v>
      </c>
      <c r="C48" s="242"/>
      <c r="D48" s="252"/>
      <c r="E48" s="237"/>
      <c r="F48" s="242"/>
      <c r="G48" s="245"/>
      <c r="H48" s="246"/>
      <c r="I48" s="246"/>
      <c r="J48" s="246"/>
      <c r="K48" s="763"/>
      <c r="L48" s="245"/>
      <c r="M48" s="246"/>
      <c r="N48" s="246"/>
      <c r="O48" s="246"/>
      <c r="P48" s="763"/>
      <c r="Q48" s="328"/>
    </row>
    <row r="49" spans="1:17" ht="13.5" customHeight="1">
      <c r="A49" s="197">
        <v>31</v>
      </c>
      <c r="B49" s="248" t="s">
        <v>34</v>
      </c>
      <c r="C49" s="242">
        <v>4865041</v>
      </c>
      <c r="D49" s="251" t="s">
        <v>12</v>
      </c>
      <c r="E49" s="237" t="s">
        <v>304</v>
      </c>
      <c r="F49" s="242">
        <v>-1000</v>
      </c>
      <c r="G49" s="245">
        <v>60861</v>
      </c>
      <c r="H49" s="246">
        <v>60885</v>
      </c>
      <c r="I49" s="246">
        <f>G49-H49</f>
        <v>-24</v>
      </c>
      <c r="J49" s="246">
        <f>$F49*I49</f>
        <v>24000</v>
      </c>
      <c r="K49" s="763">
        <f>J49/1000000</f>
        <v>2.4E-2</v>
      </c>
      <c r="L49" s="245">
        <v>995130</v>
      </c>
      <c r="M49" s="246">
        <v>995213</v>
      </c>
      <c r="N49" s="246">
        <f>L49-M49</f>
        <v>-83</v>
      </c>
      <c r="O49" s="246">
        <f>$F49*N49</f>
        <v>83000</v>
      </c>
      <c r="P49" s="763">
        <f>O49/1000000</f>
        <v>8.3000000000000004E-2</v>
      </c>
      <c r="Q49" s="328"/>
    </row>
    <row r="50" spans="1:17" ht="13.5" customHeight="1">
      <c r="A50" s="197">
        <v>32</v>
      </c>
      <c r="B50" s="248" t="s">
        <v>15</v>
      </c>
      <c r="C50" s="242">
        <v>4902499</v>
      </c>
      <c r="D50" s="251" t="s">
        <v>12</v>
      </c>
      <c r="E50" s="237" t="s">
        <v>304</v>
      </c>
      <c r="F50" s="242">
        <v>-1000</v>
      </c>
      <c r="G50" s="245">
        <v>5675</v>
      </c>
      <c r="H50" s="246">
        <v>5654</v>
      </c>
      <c r="I50" s="246">
        <f>G50-H50</f>
        <v>21</v>
      </c>
      <c r="J50" s="246">
        <f>$F50*I50</f>
        <v>-21000</v>
      </c>
      <c r="K50" s="763">
        <f>J50/1000000</f>
        <v>-2.1000000000000001E-2</v>
      </c>
      <c r="L50" s="245">
        <v>999745</v>
      </c>
      <c r="M50" s="246">
        <v>999775</v>
      </c>
      <c r="N50" s="246">
        <f>L50-M50</f>
        <v>-30</v>
      </c>
      <c r="O50" s="246">
        <f>$F50*N50</f>
        <v>30000</v>
      </c>
      <c r="P50" s="763">
        <f>O50/1000000</f>
        <v>0.03</v>
      </c>
      <c r="Q50" s="325"/>
    </row>
    <row r="51" spans="1:17" ht="13.5" customHeight="1">
      <c r="A51" s="197">
        <v>33</v>
      </c>
      <c r="B51" s="248" t="s">
        <v>16</v>
      </c>
      <c r="C51" s="242">
        <v>4864788</v>
      </c>
      <c r="D51" s="251" t="s">
        <v>12</v>
      </c>
      <c r="E51" s="237" t="s">
        <v>304</v>
      </c>
      <c r="F51" s="242">
        <v>-2000</v>
      </c>
      <c r="G51" s="245">
        <v>40212</v>
      </c>
      <c r="H51" s="246">
        <v>39784</v>
      </c>
      <c r="I51" s="246">
        <f>G51-H51</f>
        <v>428</v>
      </c>
      <c r="J51" s="246">
        <f>$F51*I51</f>
        <v>-856000</v>
      </c>
      <c r="K51" s="763">
        <f>J51/1000000</f>
        <v>-0.85599999999999998</v>
      </c>
      <c r="L51" s="245">
        <v>999673</v>
      </c>
      <c r="M51" s="246">
        <v>999669</v>
      </c>
      <c r="N51" s="246">
        <f>L51-M51</f>
        <v>4</v>
      </c>
      <c r="O51" s="246">
        <f>$F51*N51</f>
        <v>-8000</v>
      </c>
      <c r="P51" s="763">
        <f>O51/1000000</f>
        <v>-8.0000000000000002E-3</v>
      </c>
      <c r="Q51" s="325"/>
    </row>
    <row r="52" spans="1:17" ht="14.25" customHeight="1">
      <c r="A52" s="197"/>
      <c r="B52" s="249" t="s">
        <v>35</v>
      </c>
      <c r="C52" s="242"/>
      <c r="D52" s="252"/>
      <c r="E52" s="237"/>
      <c r="F52" s="242"/>
      <c r="G52" s="245"/>
      <c r="H52" s="246"/>
      <c r="I52" s="246"/>
      <c r="J52" s="246"/>
      <c r="K52" s="763"/>
      <c r="L52" s="245"/>
      <c r="M52" s="246"/>
      <c r="N52" s="246"/>
      <c r="O52" s="246"/>
      <c r="P52" s="763"/>
      <c r="Q52" s="328"/>
    </row>
    <row r="53" spans="1:17" ht="15.95" customHeight="1">
      <c r="A53" s="197">
        <v>34</v>
      </c>
      <c r="B53" s="248" t="s">
        <v>36</v>
      </c>
      <c r="C53" s="242">
        <v>4864911</v>
      </c>
      <c r="D53" s="251" t="s">
        <v>12</v>
      </c>
      <c r="E53" s="237" t="s">
        <v>304</v>
      </c>
      <c r="F53" s="242">
        <v>-1000</v>
      </c>
      <c r="G53" s="245">
        <v>96105</v>
      </c>
      <c r="H53" s="246">
        <v>95802</v>
      </c>
      <c r="I53" s="246">
        <f>G53-H53</f>
        <v>303</v>
      </c>
      <c r="J53" s="246">
        <f>$F53*I53</f>
        <v>-303000</v>
      </c>
      <c r="K53" s="763">
        <f>J53/1000000</f>
        <v>-0.30299999999999999</v>
      </c>
      <c r="L53" s="245">
        <v>995563</v>
      </c>
      <c r="M53" s="246">
        <v>995556</v>
      </c>
      <c r="N53" s="246">
        <f>L53-M53</f>
        <v>7</v>
      </c>
      <c r="O53" s="246">
        <f>$F53*N53</f>
        <v>-7000</v>
      </c>
      <c r="P53" s="763">
        <f>O53/1000000</f>
        <v>-7.0000000000000001E-3</v>
      </c>
      <c r="Q53" s="328"/>
    </row>
    <row r="54" spans="1:17" ht="15.75" customHeight="1">
      <c r="A54" s="197"/>
      <c r="B54" s="249" t="s">
        <v>336</v>
      </c>
      <c r="C54" s="242"/>
      <c r="D54" s="251"/>
      <c r="E54" s="237"/>
      <c r="F54" s="242"/>
      <c r="G54" s="245"/>
      <c r="H54" s="246"/>
      <c r="I54" s="246"/>
      <c r="J54" s="246"/>
      <c r="K54" s="763"/>
      <c r="L54" s="245"/>
      <c r="M54" s="246"/>
      <c r="N54" s="246"/>
      <c r="O54" s="246"/>
      <c r="P54" s="763"/>
      <c r="Q54" s="328"/>
    </row>
    <row r="55" spans="1:17" ht="15.95" customHeight="1">
      <c r="A55" s="197">
        <v>35</v>
      </c>
      <c r="B55" s="248" t="s">
        <v>385</v>
      </c>
      <c r="C55" s="242">
        <v>4864892</v>
      </c>
      <c r="D55" s="251" t="s">
        <v>12</v>
      </c>
      <c r="E55" s="237" t="s">
        <v>304</v>
      </c>
      <c r="F55" s="242">
        <v>-4000</v>
      </c>
      <c r="G55" s="245">
        <v>16314</v>
      </c>
      <c r="H55" s="246">
        <v>16138</v>
      </c>
      <c r="I55" s="246">
        <f>G55-H55</f>
        <v>176</v>
      </c>
      <c r="J55" s="246">
        <f>$F55*I55</f>
        <v>-704000</v>
      </c>
      <c r="K55" s="763">
        <f>J55/1000000</f>
        <v>-0.70399999999999996</v>
      </c>
      <c r="L55" s="245">
        <v>44</v>
      </c>
      <c r="M55" s="246">
        <v>11</v>
      </c>
      <c r="N55" s="246">
        <f>L55-M55</f>
        <v>33</v>
      </c>
      <c r="O55" s="246">
        <f>$F55*N55</f>
        <v>-132000</v>
      </c>
      <c r="P55" s="763">
        <f>O55/1000000</f>
        <v>-0.13200000000000001</v>
      </c>
      <c r="Q55" s="328"/>
    </row>
    <row r="56" spans="1:17" ht="18.75" customHeight="1">
      <c r="A56" s="197">
        <v>36</v>
      </c>
      <c r="B56" s="248" t="s">
        <v>343</v>
      </c>
      <c r="C56" s="242">
        <v>4864992</v>
      </c>
      <c r="D56" s="251" t="s">
        <v>12</v>
      </c>
      <c r="E56" s="237" t="s">
        <v>304</v>
      </c>
      <c r="F56" s="242">
        <v>-1000</v>
      </c>
      <c r="G56" s="245">
        <v>176120</v>
      </c>
      <c r="H56" s="246">
        <v>176090</v>
      </c>
      <c r="I56" s="246">
        <f>G56-H56</f>
        <v>30</v>
      </c>
      <c r="J56" s="246">
        <f>$F56*I56</f>
        <v>-30000</v>
      </c>
      <c r="K56" s="763">
        <f>J56/1000000</f>
        <v>-0.03</v>
      </c>
      <c r="L56" s="245">
        <v>998457</v>
      </c>
      <c r="M56" s="246">
        <v>998433</v>
      </c>
      <c r="N56" s="246">
        <f>L56-M56</f>
        <v>24</v>
      </c>
      <c r="O56" s="246">
        <f>$F56*N56</f>
        <v>-24000</v>
      </c>
      <c r="P56" s="763">
        <f>O56/1000000</f>
        <v>-2.4E-2</v>
      </c>
      <c r="Q56" s="561"/>
    </row>
    <row r="57" spans="1:17" ht="15.95" customHeight="1">
      <c r="A57" s="197">
        <v>37</v>
      </c>
      <c r="B57" s="248" t="s">
        <v>337</v>
      </c>
      <c r="C57" s="242">
        <v>4864827</v>
      </c>
      <c r="D57" s="251" t="s">
        <v>12</v>
      </c>
      <c r="E57" s="237" t="s">
        <v>304</v>
      </c>
      <c r="F57" s="242">
        <v>-333.33</v>
      </c>
      <c r="G57" s="245">
        <v>406141</v>
      </c>
      <c r="H57" s="246">
        <v>404436</v>
      </c>
      <c r="I57" s="246">
        <f>G57-H57</f>
        <v>1705</v>
      </c>
      <c r="J57" s="246">
        <f>$F57*I57</f>
        <v>-568327.65</v>
      </c>
      <c r="K57" s="763">
        <f>J57/1000000</f>
        <v>-0.56832765000000007</v>
      </c>
      <c r="L57" s="245">
        <v>1066</v>
      </c>
      <c r="M57" s="246">
        <v>528</v>
      </c>
      <c r="N57" s="246">
        <f>L57-M57</f>
        <v>538</v>
      </c>
      <c r="O57" s="246">
        <f>$F57*N57</f>
        <v>-179331.53999999998</v>
      </c>
      <c r="P57" s="763">
        <f>O57/1000000</f>
        <v>-0.17933153999999998</v>
      </c>
      <c r="Q57" s="561"/>
    </row>
    <row r="58" spans="1:17" ht="15.95" customHeight="1">
      <c r="A58" s="197">
        <v>38</v>
      </c>
      <c r="B58" s="248" t="s">
        <v>448</v>
      </c>
      <c r="C58" s="242">
        <v>5128449</v>
      </c>
      <c r="D58" s="251" t="s">
        <v>12</v>
      </c>
      <c r="E58" s="237" t="s">
        <v>304</v>
      </c>
      <c r="F58" s="242">
        <v>-2000</v>
      </c>
      <c r="G58" s="245">
        <v>55639</v>
      </c>
      <c r="H58" s="246">
        <v>55561</v>
      </c>
      <c r="I58" s="246">
        <f>G58-H58</f>
        <v>78</v>
      </c>
      <c r="J58" s="246">
        <f>$F58*I58</f>
        <v>-156000</v>
      </c>
      <c r="K58" s="763">
        <f>J58/1000000</f>
        <v>-0.156</v>
      </c>
      <c r="L58" s="245">
        <v>107</v>
      </c>
      <c r="M58" s="246">
        <v>34</v>
      </c>
      <c r="N58" s="246">
        <f>L58-M58</f>
        <v>73</v>
      </c>
      <c r="O58" s="246">
        <f>$F58*N58</f>
        <v>-146000</v>
      </c>
      <c r="P58" s="763">
        <f>O58/1000000</f>
        <v>-0.14599999999999999</v>
      </c>
      <c r="Q58" s="561"/>
    </row>
    <row r="59" spans="1:17" ht="15.95" customHeight="1">
      <c r="A59" s="197"/>
      <c r="B59" s="248"/>
      <c r="C59" s="242"/>
      <c r="D59" s="251"/>
      <c r="E59" s="237"/>
      <c r="F59" s="242"/>
      <c r="G59" s="245"/>
      <c r="H59" s="246"/>
      <c r="I59" s="246"/>
      <c r="J59" s="246"/>
      <c r="K59" s="763"/>
      <c r="L59" s="245"/>
      <c r="M59" s="246"/>
      <c r="N59" s="246"/>
      <c r="O59" s="246"/>
      <c r="P59" s="763"/>
      <c r="Q59" s="561"/>
    </row>
    <row r="60" spans="1:17" ht="12" customHeight="1">
      <c r="A60" s="197"/>
      <c r="B60" s="250" t="s">
        <v>357</v>
      </c>
      <c r="C60" s="242"/>
      <c r="D60" s="251"/>
      <c r="E60" s="237"/>
      <c r="F60" s="242"/>
      <c r="G60" s="245"/>
      <c r="H60" s="246"/>
      <c r="I60" s="246"/>
      <c r="J60" s="246"/>
      <c r="K60" s="763"/>
      <c r="L60" s="245"/>
      <c r="M60" s="246"/>
      <c r="N60" s="246"/>
      <c r="O60" s="246"/>
      <c r="P60" s="763"/>
      <c r="Q60" s="329"/>
    </row>
    <row r="61" spans="1:17" ht="15.95" customHeight="1">
      <c r="A61" s="197">
        <v>38</v>
      </c>
      <c r="B61" s="248" t="s">
        <v>14</v>
      </c>
      <c r="C61" s="242">
        <v>4864957</v>
      </c>
      <c r="D61" s="251" t="s">
        <v>12</v>
      </c>
      <c r="E61" s="237" t="s">
        <v>304</v>
      </c>
      <c r="F61" s="242">
        <v>-2500</v>
      </c>
      <c r="G61" s="245">
        <v>3548</v>
      </c>
      <c r="H61" s="246">
        <v>3374</v>
      </c>
      <c r="I61" s="246">
        <f>G61-H61</f>
        <v>174</v>
      </c>
      <c r="J61" s="246">
        <f>$F61*I61</f>
        <v>-435000</v>
      </c>
      <c r="K61" s="763">
        <f>J61/1000000</f>
        <v>-0.435</v>
      </c>
      <c r="L61" s="245">
        <v>59</v>
      </c>
      <c r="M61" s="246">
        <v>29</v>
      </c>
      <c r="N61" s="246">
        <f>L61-M61</f>
        <v>30</v>
      </c>
      <c r="O61" s="246">
        <f>$F61*N61</f>
        <v>-75000</v>
      </c>
      <c r="P61" s="763">
        <f>O61/1000000</f>
        <v>-7.4999999999999997E-2</v>
      </c>
      <c r="Q61" s="349"/>
    </row>
    <row r="62" spans="1:17" ht="18.75" customHeight="1">
      <c r="A62" s="197">
        <v>39</v>
      </c>
      <c r="B62" s="248" t="s">
        <v>15</v>
      </c>
      <c r="C62" s="242">
        <v>5128468</v>
      </c>
      <c r="D62" s="251" t="s">
        <v>12</v>
      </c>
      <c r="E62" s="237" t="s">
        <v>304</v>
      </c>
      <c r="F62" s="242">
        <v>-1000</v>
      </c>
      <c r="G62" s="245">
        <v>162707</v>
      </c>
      <c r="H62" s="246">
        <v>162239</v>
      </c>
      <c r="I62" s="246">
        <f>G62-H62</f>
        <v>468</v>
      </c>
      <c r="J62" s="246">
        <f>$F62*I62</f>
        <v>-468000</v>
      </c>
      <c r="K62" s="763">
        <f>J62/1000000</f>
        <v>-0.46800000000000003</v>
      </c>
      <c r="L62" s="245">
        <v>2459</v>
      </c>
      <c r="M62" s="246">
        <v>2390</v>
      </c>
      <c r="N62" s="246">
        <f>L62-M62</f>
        <v>69</v>
      </c>
      <c r="O62" s="246">
        <f>$F62*N62</f>
        <v>-69000</v>
      </c>
      <c r="P62" s="763">
        <f>O62/1000000</f>
        <v>-6.9000000000000006E-2</v>
      </c>
      <c r="Q62" s="332"/>
    </row>
    <row r="63" spans="1:17" ht="18.75" customHeight="1">
      <c r="A63" s="197"/>
      <c r="B63" s="250" t="s">
        <v>444</v>
      </c>
      <c r="C63" s="242"/>
      <c r="D63" s="251"/>
      <c r="E63" s="237"/>
      <c r="F63" s="242"/>
      <c r="G63" s="245"/>
      <c r="H63" s="246"/>
      <c r="I63" s="246"/>
      <c r="J63" s="246"/>
      <c r="K63" s="763"/>
      <c r="L63" s="245"/>
      <c r="M63" s="246"/>
      <c r="N63" s="246"/>
      <c r="O63" s="246"/>
      <c r="P63" s="763"/>
      <c r="Q63" s="332"/>
    </row>
    <row r="64" spans="1:17" s="605" customFormat="1" ht="18.75" customHeight="1">
      <c r="A64" s="197">
        <v>40</v>
      </c>
      <c r="B64" s="248" t="s">
        <v>14</v>
      </c>
      <c r="C64" s="242" t="s">
        <v>445</v>
      </c>
      <c r="D64" s="251" t="s">
        <v>447</v>
      </c>
      <c r="E64" s="237" t="s">
        <v>304</v>
      </c>
      <c r="F64" s="242">
        <v>-1</v>
      </c>
      <c r="G64" s="245">
        <v>16947000</v>
      </c>
      <c r="H64" s="246">
        <v>16947000</v>
      </c>
      <c r="I64" s="246">
        <f>G64-H64</f>
        <v>0</v>
      </c>
      <c r="J64" s="246">
        <f>$F64*I64</f>
        <v>0</v>
      </c>
      <c r="K64" s="763">
        <f>J64/1000000</f>
        <v>0</v>
      </c>
      <c r="L64" s="245">
        <v>4303000</v>
      </c>
      <c r="M64" s="246">
        <v>3460000</v>
      </c>
      <c r="N64" s="246">
        <f>L64-M64</f>
        <v>843000</v>
      </c>
      <c r="O64" s="246">
        <f>$F64*N64</f>
        <v>-843000</v>
      </c>
      <c r="P64" s="763">
        <f>O64/1000000</f>
        <v>-0.84299999999999997</v>
      </c>
      <c r="Q64" s="332"/>
    </row>
    <row r="65" spans="1:17" s="605" customFormat="1" ht="18.75" customHeight="1">
      <c r="A65" s="197">
        <v>41</v>
      </c>
      <c r="B65" s="248" t="s">
        <v>15</v>
      </c>
      <c r="C65" s="242" t="s">
        <v>446</v>
      </c>
      <c r="D65" s="251" t="s">
        <v>447</v>
      </c>
      <c r="E65" s="237" t="s">
        <v>304</v>
      </c>
      <c r="F65" s="242">
        <v>-1</v>
      </c>
      <c r="G65" s="245">
        <v>52483000</v>
      </c>
      <c r="H65" s="246">
        <v>52170000</v>
      </c>
      <c r="I65" s="246">
        <f>G65-H65</f>
        <v>313000</v>
      </c>
      <c r="J65" s="246">
        <f>$F65*I65</f>
        <v>-313000</v>
      </c>
      <c r="K65" s="763">
        <f>J65/1000000</f>
        <v>-0.313</v>
      </c>
      <c r="L65" s="245">
        <v>3153000</v>
      </c>
      <c r="M65" s="246">
        <v>3009000</v>
      </c>
      <c r="N65" s="246">
        <f>L65-M65</f>
        <v>144000</v>
      </c>
      <c r="O65" s="246">
        <f>$F65*N65</f>
        <v>-144000</v>
      </c>
      <c r="P65" s="763">
        <f>O65/1000000</f>
        <v>-0.14399999999999999</v>
      </c>
      <c r="Q65" s="332"/>
    </row>
    <row r="66" spans="1:17" ht="15" customHeight="1">
      <c r="A66" s="197"/>
      <c r="B66" s="250" t="s">
        <v>361</v>
      </c>
      <c r="C66" s="242"/>
      <c r="D66" s="251"/>
      <c r="E66" s="237"/>
      <c r="F66" s="242"/>
      <c r="G66" s="245"/>
      <c r="H66" s="246"/>
      <c r="I66" s="246"/>
      <c r="J66" s="246"/>
      <c r="K66" s="763"/>
      <c r="L66" s="245"/>
      <c r="M66" s="246"/>
      <c r="N66" s="246"/>
      <c r="O66" s="246"/>
      <c r="P66" s="763"/>
      <c r="Q66" s="332"/>
    </row>
    <row r="67" spans="1:17" ht="15.75" customHeight="1">
      <c r="A67" s="197">
        <v>42</v>
      </c>
      <c r="B67" s="248" t="s">
        <v>14</v>
      </c>
      <c r="C67" s="242">
        <v>4864903</v>
      </c>
      <c r="D67" s="251" t="s">
        <v>12</v>
      </c>
      <c r="E67" s="237" t="s">
        <v>304</v>
      </c>
      <c r="F67" s="242">
        <v>-1000</v>
      </c>
      <c r="G67" s="245">
        <v>43675</v>
      </c>
      <c r="H67" s="246">
        <v>43674</v>
      </c>
      <c r="I67" s="246">
        <f>G67-H67</f>
        <v>1</v>
      </c>
      <c r="J67" s="246">
        <f>$F67*I67</f>
        <v>-1000</v>
      </c>
      <c r="K67" s="763">
        <f>J67/1000000</f>
        <v>-1E-3</v>
      </c>
      <c r="L67" s="245">
        <v>998006</v>
      </c>
      <c r="M67" s="246">
        <v>997905</v>
      </c>
      <c r="N67" s="246">
        <f>L67-M67</f>
        <v>101</v>
      </c>
      <c r="O67" s="246">
        <f>$F67*N67</f>
        <v>-101000</v>
      </c>
      <c r="P67" s="763">
        <f>O67/1000000</f>
        <v>-0.10100000000000001</v>
      </c>
      <c r="Q67" s="325"/>
    </row>
    <row r="68" spans="1:17" ht="15" customHeight="1">
      <c r="A68" s="197">
        <v>43</v>
      </c>
      <c r="B68" s="248" t="s">
        <v>15</v>
      </c>
      <c r="C68" s="242">
        <v>4864946</v>
      </c>
      <c r="D68" s="251" t="s">
        <v>12</v>
      </c>
      <c r="E68" s="237" t="s">
        <v>304</v>
      </c>
      <c r="F68" s="242">
        <v>-1000</v>
      </c>
      <c r="G68" s="245">
        <v>61423</v>
      </c>
      <c r="H68" s="246">
        <v>61424</v>
      </c>
      <c r="I68" s="246">
        <f>G68-H68</f>
        <v>-1</v>
      </c>
      <c r="J68" s="246">
        <f>$F68*I68</f>
        <v>1000</v>
      </c>
      <c r="K68" s="763">
        <f>J68/1000000</f>
        <v>1E-3</v>
      </c>
      <c r="L68" s="245">
        <v>915</v>
      </c>
      <c r="M68" s="246">
        <v>913</v>
      </c>
      <c r="N68" s="246">
        <f>L68-M68</f>
        <v>2</v>
      </c>
      <c r="O68" s="246">
        <f>$F68*N68</f>
        <v>-2000</v>
      </c>
      <c r="P68" s="763">
        <f>O68/1000000</f>
        <v>-2E-3</v>
      </c>
      <c r="Q68" s="325"/>
    </row>
    <row r="69" spans="1:17" ht="14.25" customHeight="1">
      <c r="A69" s="197"/>
      <c r="B69" s="250" t="s">
        <v>335</v>
      </c>
      <c r="C69" s="242"/>
      <c r="D69" s="251"/>
      <c r="E69" s="237"/>
      <c r="F69" s="242"/>
      <c r="G69" s="245"/>
      <c r="H69" s="246"/>
      <c r="I69" s="246"/>
      <c r="J69" s="246"/>
      <c r="K69" s="763"/>
      <c r="L69" s="245"/>
      <c r="M69" s="246"/>
      <c r="N69" s="246"/>
      <c r="O69" s="246"/>
      <c r="P69" s="763"/>
      <c r="Q69" s="328"/>
    </row>
    <row r="70" spans="1:17" ht="14.25" customHeight="1">
      <c r="A70" s="197"/>
      <c r="B70" s="250" t="s">
        <v>41</v>
      </c>
      <c r="C70" s="242"/>
      <c r="D70" s="251"/>
      <c r="E70" s="237"/>
      <c r="F70" s="242"/>
      <c r="G70" s="245"/>
      <c r="H70" s="246"/>
      <c r="I70" s="246"/>
      <c r="J70" s="246"/>
      <c r="K70" s="763"/>
      <c r="L70" s="245"/>
      <c r="M70" s="246"/>
      <c r="N70" s="246"/>
      <c r="O70" s="246"/>
      <c r="P70" s="763"/>
      <c r="Q70" s="328"/>
    </row>
    <row r="71" spans="1:17" s="354" customFormat="1" ht="15.75" thickBot="1">
      <c r="A71" s="440">
        <v>44</v>
      </c>
      <c r="B71" s="603" t="s">
        <v>42</v>
      </c>
      <c r="C71" s="549">
        <v>4864843</v>
      </c>
      <c r="D71" s="549" t="s">
        <v>12</v>
      </c>
      <c r="E71" s="549" t="s">
        <v>304</v>
      </c>
      <c r="F71" s="549">
        <v>1000</v>
      </c>
      <c r="G71" s="326">
        <v>993409</v>
      </c>
      <c r="H71" s="327">
        <v>993464</v>
      </c>
      <c r="I71" s="549">
        <f>G71-H71</f>
        <v>-55</v>
      </c>
      <c r="J71" s="549">
        <f>$F71*I71</f>
        <v>-55000</v>
      </c>
      <c r="K71" s="765">
        <f>J71/1000000</f>
        <v>-5.5E-2</v>
      </c>
      <c r="L71" s="326">
        <v>24554</v>
      </c>
      <c r="M71" s="327">
        <v>24616</v>
      </c>
      <c r="N71" s="549">
        <f>L71-M71</f>
        <v>-62</v>
      </c>
      <c r="O71" s="549">
        <f>$F71*N71</f>
        <v>-62000</v>
      </c>
      <c r="P71" s="770">
        <f>O71/1000000</f>
        <v>-6.2E-2</v>
      </c>
      <c r="Q71" s="400"/>
    </row>
    <row r="72" spans="1:17" s="560" customFormat="1" ht="16.5" hidden="1" thickTop="1" thickBot="1">
      <c r="A72" s="515"/>
      <c r="B72" s="558"/>
      <c r="C72" s="559"/>
      <c r="D72" s="564"/>
      <c r="F72" s="559"/>
      <c r="G72" s="246" t="e">
        <v>#N/A</v>
      </c>
      <c r="H72" s="246" t="e">
        <v>#N/A</v>
      </c>
      <c r="I72" s="559"/>
      <c r="J72" s="559"/>
      <c r="K72" s="559"/>
      <c r="L72" s="246" t="e">
        <v>#N/A</v>
      </c>
      <c r="M72" s="246" t="e">
        <v>#N/A</v>
      </c>
      <c r="N72" s="559"/>
      <c r="O72" s="559"/>
      <c r="P72" s="559"/>
      <c r="Q72" s="565"/>
    </row>
    <row r="73" spans="1:17" ht="21.75" customHeight="1" thickTop="1" thickBot="1">
      <c r="A73" s="198"/>
      <c r="B73" s="341" t="s">
        <v>271</v>
      </c>
      <c r="C73" s="28"/>
      <c r="D73" s="252"/>
      <c r="E73" s="237"/>
      <c r="F73" s="28"/>
      <c r="G73" s="327"/>
      <c r="H73" s="327"/>
      <c r="I73" s="246"/>
      <c r="J73" s="246"/>
      <c r="K73" s="246"/>
      <c r="L73" s="327"/>
      <c r="M73" s="327"/>
      <c r="N73" s="246"/>
      <c r="O73" s="246"/>
      <c r="P73" s="246"/>
      <c r="Q73" s="387" t="str">
        <f>Q1</f>
        <v>JULY-2023</v>
      </c>
    </row>
    <row r="74" spans="1:17" ht="15.95" customHeight="1" thickTop="1">
      <c r="A74" s="196"/>
      <c r="B74" s="247" t="s">
        <v>43</v>
      </c>
      <c r="C74" s="235"/>
      <c r="D74" s="253"/>
      <c r="E74" s="253"/>
      <c r="F74" s="235"/>
      <c r="G74" s="718"/>
      <c r="H74" s="388"/>
      <c r="I74" s="388"/>
      <c r="J74" s="388"/>
      <c r="K74" s="389"/>
      <c r="L74" s="388"/>
      <c r="M74" s="388"/>
      <c r="N74" s="388"/>
      <c r="O74" s="388"/>
      <c r="P74" s="389"/>
      <c r="Q74" s="390"/>
    </row>
    <row r="75" spans="1:17" ht="15.95" customHeight="1">
      <c r="A75" s="197">
        <v>45</v>
      </c>
      <c r="B75" s="355" t="s">
        <v>76</v>
      </c>
      <c r="C75" s="242">
        <v>4902578</v>
      </c>
      <c r="D75" s="252" t="s">
        <v>12</v>
      </c>
      <c r="E75" s="237" t="s">
        <v>304</v>
      </c>
      <c r="F75" s="242">
        <v>300</v>
      </c>
      <c r="G75" s="245">
        <v>998507</v>
      </c>
      <c r="H75" s="246">
        <v>998507</v>
      </c>
      <c r="I75" s="246">
        <f>G75-H75</f>
        <v>0</v>
      </c>
      <c r="J75" s="246">
        <f>$F75*I75</f>
        <v>0</v>
      </c>
      <c r="K75" s="763">
        <f>J75/1000000</f>
        <v>0</v>
      </c>
      <c r="L75" s="245">
        <v>999767</v>
      </c>
      <c r="M75" s="246">
        <v>999767</v>
      </c>
      <c r="N75" s="246">
        <f>L75-M75</f>
        <v>0</v>
      </c>
      <c r="O75" s="246">
        <f>$F75*N75</f>
        <v>0</v>
      </c>
      <c r="P75" s="763">
        <f>O75/1000000</f>
        <v>0</v>
      </c>
      <c r="Q75" s="328"/>
    </row>
    <row r="76" spans="1:17" ht="15.95" customHeight="1">
      <c r="A76" s="197"/>
      <c r="B76" s="249" t="s">
        <v>48</v>
      </c>
      <c r="C76" s="242"/>
      <c r="D76" s="252"/>
      <c r="E76" s="252"/>
      <c r="F76" s="242"/>
      <c r="G76" s="245"/>
      <c r="H76" s="246"/>
      <c r="I76" s="246"/>
      <c r="J76" s="246"/>
      <c r="K76" s="763"/>
      <c r="L76" s="245"/>
      <c r="M76" s="246"/>
      <c r="N76" s="246"/>
      <c r="O76" s="246"/>
      <c r="P76" s="763"/>
      <c r="Q76" s="328"/>
    </row>
    <row r="77" spans="1:17" ht="15.95" customHeight="1">
      <c r="A77" s="197">
        <v>46</v>
      </c>
      <c r="B77" s="248" t="s">
        <v>49</v>
      </c>
      <c r="C77" s="242">
        <v>4902572</v>
      </c>
      <c r="D77" s="251" t="s">
        <v>12</v>
      </c>
      <c r="E77" s="237" t="s">
        <v>304</v>
      </c>
      <c r="F77" s="242">
        <v>100</v>
      </c>
      <c r="G77" s="245">
        <v>999999</v>
      </c>
      <c r="H77" s="246">
        <v>999999</v>
      </c>
      <c r="I77" s="246">
        <f>G77-H77</f>
        <v>0</v>
      </c>
      <c r="J77" s="246">
        <f>$F77*I77</f>
        <v>0</v>
      </c>
      <c r="K77" s="763">
        <f>J77/1000000</f>
        <v>0</v>
      </c>
      <c r="L77" s="245">
        <v>999720</v>
      </c>
      <c r="M77" s="246">
        <v>999735</v>
      </c>
      <c r="N77" s="246">
        <f>L77-M77</f>
        <v>-15</v>
      </c>
      <c r="O77" s="246">
        <f>$F77*N77</f>
        <v>-1500</v>
      </c>
      <c r="P77" s="763">
        <f>O77/1000000</f>
        <v>-1.5E-3</v>
      </c>
      <c r="Q77" s="578"/>
    </row>
    <row r="78" spans="1:17" ht="15.95" customHeight="1">
      <c r="A78" s="197">
        <v>47</v>
      </c>
      <c r="B78" s="248" t="s">
        <v>50</v>
      </c>
      <c r="C78" s="242">
        <v>4902541</v>
      </c>
      <c r="D78" s="251" t="s">
        <v>12</v>
      </c>
      <c r="E78" s="237" t="s">
        <v>304</v>
      </c>
      <c r="F78" s="242">
        <v>100</v>
      </c>
      <c r="G78" s="245">
        <v>999482</v>
      </c>
      <c r="H78" s="246">
        <v>999482</v>
      </c>
      <c r="I78" s="246">
        <f>G78-H78</f>
        <v>0</v>
      </c>
      <c r="J78" s="246">
        <f>$F78*I78</f>
        <v>0</v>
      </c>
      <c r="K78" s="763">
        <f>J78/1000000</f>
        <v>0</v>
      </c>
      <c r="L78" s="245">
        <v>999486</v>
      </c>
      <c r="M78" s="246">
        <v>999486</v>
      </c>
      <c r="N78" s="246">
        <f>L78-M78</f>
        <v>0</v>
      </c>
      <c r="O78" s="246">
        <f>$F78*N78</f>
        <v>0</v>
      </c>
      <c r="P78" s="763">
        <f>O78/1000000</f>
        <v>0</v>
      </c>
      <c r="Q78" s="328"/>
    </row>
    <row r="79" spans="1:17" ht="15.95" customHeight="1">
      <c r="A79" s="197">
        <v>48</v>
      </c>
      <c r="B79" s="248" t="s">
        <v>51</v>
      </c>
      <c r="C79" s="242">
        <v>4902539</v>
      </c>
      <c r="D79" s="251" t="s">
        <v>12</v>
      </c>
      <c r="E79" s="237" t="s">
        <v>304</v>
      </c>
      <c r="F79" s="242">
        <v>100</v>
      </c>
      <c r="G79" s="245">
        <v>3230</v>
      </c>
      <c r="H79" s="246">
        <v>3230</v>
      </c>
      <c r="I79" s="246">
        <f>G79-H79</f>
        <v>0</v>
      </c>
      <c r="J79" s="246">
        <f>$F79*I79</f>
        <v>0</v>
      </c>
      <c r="K79" s="763">
        <f>J79/1000000</f>
        <v>0</v>
      </c>
      <c r="L79" s="245">
        <v>35131</v>
      </c>
      <c r="M79" s="246">
        <v>34994</v>
      </c>
      <c r="N79" s="246">
        <f>L79-M79</f>
        <v>137</v>
      </c>
      <c r="O79" s="246">
        <f>$F79*N79</f>
        <v>13700</v>
      </c>
      <c r="P79" s="763">
        <f>O79/1000000</f>
        <v>1.37E-2</v>
      </c>
      <c r="Q79" s="328"/>
    </row>
    <row r="80" spans="1:17" ht="15.95" customHeight="1">
      <c r="A80" s="197"/>
      <c r="B80" s="249" t="s">
        <v>52</v>
      </c>
      <c r="C80" s="242"/>
      <c r="D80" s="252"/>
      <c r="E80" s="252"/>
      <c r="F80" s="242"/>
      <c r="G80" s="245"/>
      <c r="H80" s="246"/>
      <c r="I80" s="246"/>
      <c r="J80" s="246"/>
      <c r="K80" s="763"/>
      <c r="L80" s="245"/>
      <c r="M80" s="246"/>
      <c r="N80" s="246"/>
      <c r="O80" s="246"/>
      <c r="P80" s="763"/>
      <c r="Q80" s="328"/>
    </row>
    <row r="81" spans="1:17" ht="15.95" customHeight="1">
      <c r="A81" s="197">
        <v>49</v>
      </c>
      <c r="B81" s="248" t="s">
        <v>53</v>
      </c>
      <c r="C81" s="242">
        <v>4902591</v>
      </c>
      <c r="D81" s="251" t="s">
        <v>12</v>
      </c>
      <c r="E81" s="237" t="s">
        <v>304</v>
      </c>
      <c r="F81" s="242">
        <v>1333</v>
      </c>
      <c r="G81" s="245">
        <v>744</v>
      </c>
      <c r="H81" s="246">
        <v>744</v>
      </c>
      <c r="I81" s="246">
        <f t="shared" ref="I81:I86" si="12">G81-H81</f>
        <v>0</v>
      </c>
      <c r="J81" s="246">
        <f t="shared" ref="J81:J86" si="13">$F81*I81</f>
        <v>0</v>
      </c>
      <c r="K81" s="763">
        <f t="shared" ref="K81:K86" si="14">J81/1000000</f>
        <v>0</v>
      </c>
      <c r="L81" s="245">
        <v>634</v>
      </c>
      <c r="M81" s="246">
        <v>630</v>
      </c>
      <c r="N81" s="246">
        <f t="shared" ref="N81:N86" si="15">L81-M81</f>
        <v>4</v>
      </c>
      <c r="O81" s="246">
        <f t="shared" ref="O81:O86" si="16">$F81*N81</f>
        <v>5332</v>
      </c>
      <c r="P81" s="763">
        <f t="shared" ref="P81:P86" si="17">O81/1000000</f>
        <v>5.3319999999999999E-3</v>
      </c>
      <c r="Q81" s="328"/>
    </row>
    <row r="82" spans="1:17" ht="15.95" customHeight="1">
      <c r="A82" s="197">
        <v>50</v>
      </c>
      <c r="B82" s="248" t="s">
        <v>54</v>
      </c>
      <c r="C82" s="242">
        <v>4902528</v>
      </c>
      <c r="D82" s="251" t="s">
        <v>12</v>
      </c>
      <c r="E82" s="237" t="s">
        <v>304</v>
      </c>
      <c r="F82" s="242">
        <v>100</v>
      </c>
      <c r="G82" s="245">
        <v>298</v>
      </c>
      <c r="H82" s="246">
        <v>298</v>
      </c>
      <c r="I82" s="246">
        <f>G82-H82</f>
        <v>0</v>
      </c>
      <c r="J82" s="246">
        <f>$F82*I82</f>
        <v>0</v>
      </c>
      <c r="K82" s="763">
        <f>J82/1000000</f>
        <v>0</v>
      </c>
      <c r="L82" s="245">
        <v>4664</v>
      </c>
      <c r="M82" s="246">
        <v>4664</v>
      </c>
      <c r="N82" s="246">
        <f>L82-M82</f>
        <v>0</v>
      </c>
      <c r="O82" s="246">
        <f>$F82*N82</f>
        <v>0</v>
      </c>
      <c r="P82" s="763">
        <f>O82/1000000</f>
        <v>0</v>
      </c>
      <c r="Q82" s="328"/>
    </row>
    <row r="83" spans="1:17" ht="15.95" customHeight="1">
      <c r="A83" s="197">
        <v>51</v>
      </c>
      <c r="B83" s="248" t="s">
        <v>55</v>
      </c>
      <c r="C83" s="242">
        <v>4902523</v>
      </c>
      <c r="D83" s="251" t="s">
        <v>12</v>
      </c>
      <c r="E83" s="237" t="s">
        <v>304</v>
      </c>
      <c r="F83" s="242">
        <v>100</v>
      </c>
      <c r="G83" s="245">
        <v>999815</v>
      </c>
      <c r="H83" s="246">
        <v>999815</v>
      </c>
      <c r="I83" s="246">
        <f t="shared" si="12"/>
        <v>0</v>
      </c>
      <c r="J83" s="246">
        <f t="shared" si="13"/>
        <v>0</v>
      </c>
      <c r="K83" s="763">
        <f t="shared" si="14"/>
        <v>0</v>
      </c>
      <c r="L83" s="245">
        <v>999943</v>
      </c>
      <c r="M83" s="246">
        <v>999943</v>
      </c>
      <c r="N83" s="246">
        <f t="shared" si="15"/>
        <v>0</v>
      </c>
      <c r="O83" s="246">
        <f t="shared" si="16"/>
        <v>0</v>
      </c>
      <c r="P83" s="763">
        <f t="shared" si="17"/>
        <v>0</v>
      </c>
      <c r="Q83" s="328"/>
    </row>
    <row r="84" spans="1:17" ht="15.95" customHeight="1">
      <c r="A84" s="197">
        <v>52</v>
      </c>
      <c r="B84" s="248" t="s">
        <v>56</v>
      </c>
      <c r="C84" s="242">
        <v>4865093</v>
      </c>
      <c r="D84" s="251" t="s">
        <v>12</v>
      </c>
      <c r="E84" s="237" t="s">
        <v>304</v>
      </c>
      <c r="F84" s="242">
        <v>100</v>
      </c>
      <c r="G84" s="245">
        <v>0</v>
      </c>
      <c r="H84" s="246">
        <v>0</v>
      </c>
      <c r="I84" s="246">
        <f>G84-H84</f>
        <v>0</v>
      </c>
      <c r="J84" s="246">
        <f>$F84*I84</f>
        <v>0</v>
      </c>
      <c r="K84" s="763">
        <f>J84/1000000</f>
        <v>0</v>
      </c>
      <c r="L84" s="245">
        <v>0</v>
      </c>
      <c r="M84" s="246">
        <v>0</v>
      </c>
      <c r="N84" s="246">
        <f>L84-M84</f>
        <v>0</v>
      </c>
      <c r="O84" s="246">
        <f>$F84*N84</f>
        <v>0</v>
      </c>
      <c r="P84" s="763">
        <f>O84/1000000</f>
        <v>0</v>
      </c>
      <c r="Q84" s="328"/>
    </row>
    <row r="85" spans="1:17" ht="15.95" customHeight="1">
      <c r="A85" s="197">
        <v>53</v>
      </c>
      <c r="B85" s="248" t="s">
        <v>57</v>
      </c>
      <c r="C85" s="242">
        <v>4902548</v>
      </c>
      <c r="D85" s="251" t="s">
        <v>12</v>
      </c>
      <c r="E85" s="237" t="s">
        <v>304</v>
      </c>
      <c r="F85" s="721">
        <v>100</v>
      </c>
      <c r="G85" s="245">
        <v>0</v>
      </c>
      <c r="H85" s="246">
        <v>0</v>
      </c>
      <c r="I85" s="246">
        <f t="shared" si="12"/>
        <v>0</v>
      </c>
      <c r="J85" s="246">
        <f t="shared" si="13"/>
        <v>0</v>
      </c>
      <c r="K85" s="763">
        <f t="shared" si="14"/>
        <v>0</v>
      </c>
      <c r="L85" s="245">
        <v>0</v>
      </c>
      <c r="M85" s="246">
        <v>0</v>
      </c>
      <c r="N85" s="246">
        <f t="shared" si="15"/>
        <v>0</v>
      </c>
      <c r="O85" s="246">
        <f t="shared" si="16"/>
        <v>0</v>
      </c>
      <c r="P85" s="763">
        <f t="shared" si="17"/>
        <v>0</v>
      </c>
      <c r="Q85" s="349"/>
    </row>
    <row r="86" spans="1:17" ht="15.95" customHeight="1">
      <c r="A86" s="197">
        <v>54</v>
      </c>
      <c r="B86" s="248" t="s">
        <v>58</v>
      </c>
      <c r="C86" s="242">
        <v>4902564</v>
      </c>
      <c r="D86" s="251" t="s">
        <v>12</v>
      </c>
      <c r="E86" s="237" t="s">
        <v>304</v>
      </c>
      <c r="F86" s="242">
        <v>100</v>
      </c>
      <c r="G86" s="245">
        <v>1636</v>
      </c>
      <c r="H86" s="246">
        <v>1636</v>
      </c>
      <c r="I86" s="246">
        <f t="shared" si="12"/>
        <v>0</v>
      </c>
      <c r="J86" s="246">
        <f t="shared" si="13"/>
        <v>0</v>
      </c>
      <c r="K86" s="763">
        <f t="shared" si="14"/>
        <v>0</v>
      </c>
      <c r="L86" s="245">
        <v>11301</v>
      </c>
      <c r="M86" s="246">
        <v>10828</v>
      </c>
      <c r="N86" s="246">
        <f t="shared" si="15"/>
        <v>473</v>
      </c>
      <c r="O86" s="246">
        <f t="shared" si="16"/>
        <v>47300</v>
      </c>
      <c r="P86" s="763">
        <f t="shared" si="17"/>
        <v>4.7300000000000002E-2</v>
      </c>
      <c r="Q86" s="336"/>
    </row>
    <row r="87" spans="1:17" ht="15.95" customHeight="1">
      <c r="A87" s="197"/>
      <c r="B87" s="249" t="s">
        <v>60</v>
      </c>
      <c r="C87" s="242"/>
      <c r="D87" s="252"/>
      <c r="E87" s="252"/>
      <c r="F87" s="242"/>
      <c r="G87" s="245"/>
      <c r="H87" s="246"/>
      <c r="I87" s="246"/>
      <c r="J87" s="246"/>
      <c r="K87" s="763"/>
      <c r="L87" s="245"/>
      <c r="M87" s="246"/>
      <c r="N87" s="246"/>
      <c r="O87" s="246"/>
      <c r="P87" s="763"/>
      <c r="Q87" s="328"/>
    </row>
    <row r="88" spans="1:17" ht="15.95" customHeight="1">
      <c r="A88" s="197">
        <v>55</v>
      </c>
      <c r="B88" s="248" t="s">
        <v>61</v>
      </c>
      <c r="C88" s="242">
        <v>4865088</v>
      </c>
      <c r="D88" s="251" t="s">
        <v>12</v>
      </c>
      <c r="E88" s="237" t="s">
        <v>304</v>
      </c>
      <c r="F88" s="242">
        <v>166.66</v>
      </c>
      <c r="G88" s="245">
        <v>1412</v>
      </c>
      <c r="H88" s="246">
        <v>1412</v>
      </c>
      <c r="I88" s="246">
        <f t="shared" ref="I88:I95" si="18">G88-H88</f>
        <v>0</v>
      </c>
      <c r="J88" s="246">
        <f t="shared" ref="J88:J95" si="19">$F88*I88</f>
        <v>0</v>
      </c>
      <c r="K88" s="763">
        <f t="shared" ref="K88:K95" si="20">J88/1000000</f>
        <v>0</v>
      </c>
      <c r="L88" s="245">
        <v>7172</v>
      </c>
      <c r="M88" s="246">
        <v>7172</v>
      </c>
      <c r="N88" s="246">
        <f t="shared" ref="N88:N95" si="21">L88-M88</f>
        <v>0</v>
      </c>
      <c r="O88" s="246">
        <f t="shared" ref="O88:O95" si="22">$F88*N88</f>
        <v>0</v>
      </c>
      <c r="P88" s="763">
        <f t="shared" ref="P88:P95" si="23">O88/1000000</f>
        <v>0</v>
      </c>
      <c r="Q88" s="336" t="s">
        <v>514</v>
      </c>
    </row>
    <row r="89" spans="1:17" ht="15.95" customHeight="1">
      <c r="A89" s="197"/>
      <c r="B89" s="248"/>
      <c r="C89" s="242"/>
      <c r="D89" s="251"/>
      <c r="E89" s="237"/>
      <c r="F89" s="242"/>
      <c r="G89" s="245"/>
      <c r="H89" s="246"/>
      <c r="I89" s="246"/>
      <c r="J89" s="246"/>
      <c r="K89" s="763">
        <v>0</v>
      </c>
      <c r="L89" s="245"/>
      <c r="M89" s="246"/>
      <c r="N89" s="246"/>
      <c r="O89" s="246"/>
      <c r="P89" s="763">
        <v>0</v>
      </c>
      <c r="Q89" s="336" t="s">
        <v>516</v>
      </c>
    </row>
    <row r="90" spans="1:17" s="605" customFormat="1" ht="15.95" customHeight="1">
      <c r="A90" s="197"/>
      <c r="B90" s="248"/>
      <c r="C90" s="242">
        <v>4902519</v>
      </c>
      <c r="D90" s="251" t="s">
        <v>12</v>
      </c>
      <c r="E90" s="237" t="s">
        <v>304</v>
      </c>
      <c r="F90" s="242">
        <v>500</v>
      </c>
      <c r="G90" s="245">
        <v>0</v>
      </c>
      <c r="H90" s="246">
        <v>0</v>
      </c>
      <c r="I90" s="246">
        <f t="shared" si="18"/>
        <v>0</v>
      </c>
      <c r="J90" s="246">
        <f t="shared" si="19"/>
        <v>0</v>
      </c>
      <c r="K90" s="763">
        <f t="shared" si="20"/>
        <v>0</v>
      </c>
      <c r="L90" s="245">
        <v>0</v>
      </c>
      <c r="M90" s="246">
        <v>0</v>
      </c>
      <c r="N90" s="246">
        <f t="shared" si="21"/>
        <v>0</v>
      </c>
      <c r="O90" s="246">
        <f t="shared" si="22"/>
        <v>0</v>
      </c>
      <c r="P90" s="763">
        <f t="shared" si="23"/>
        <v>0</v>
      </c>
      <c r="Q90" s="328" t="s">
        <v>509</v>
      </c>
    </row>
    <row r="91" spans="1:17" ht="15.95" customHeight="1">
      <c r="A91" s="197">
        <v>56</v>
      </c>
      <c r="B91" s="248" t="s">
        <v>62</v>
      </c>
      <c r="C91" s="242">
        <v>4902579</v>
      </c>
      <c r="D91" s="251" t="s">
        <v>12</v>
      </c>
      <c r="E91" s="237" t="s">
        <v>304</v>
      </c>
      <c r="F91" s="242">
        <v>500</v>
      </c>
      <c r="G91" s="245">
        <v>999846</v>
      </c>
      <c r="H91" s="246">
        <v>999831</v>
      </c>
      <c r="I91" s="246">
        <f t="shared" si="18"/>
        <v>15</v>
      </c>
      <c r="J91" s="246">
        <f t="shared" si="19"/>
        <v>7500</v>
      </c>
      <c r="K91" s="763">
        <f t="shared" si="20"/>
        <v>7.4999999999999997E-3</v>
      </c>
      <c r="L91" s="245">
        <v>2465</v>
      </c>
      <c r="M91" s="246">
        <v>2455</v>
      </c>
      <c r="N91" s="246">
        <f t="shared" si="21"/>
        <v>10</v>
      </c>
      <c r="O91" s="246">
        <f t="shared" si="22"/>
        <v>5000</v>
      </c>
      <c r="P91" s="763">
        <f t="shared" si="23"/>
        <v>5.0000000000000001E-3</v>
      </c>
      <c r="Q91" s="328"/>
    </row>
    <row r="92" spans="1:17" ht="15.95" customHeight="1">
      <c r="A92" s="197">
        <v>57</v>
      </c>
      <c r="B92" s="248" t="s">
        <v>63</v>
      </c>
      <c r="C92" s="242">
        <v>4902555</v>
      </c>
      <c r="D92" s="251" t="s">
        <v>12</v>
      </c>
      <c r="E92" s="237" t="s">
        <v>304</v>
      </c>
      <c r="F92" s="721">
        <v>500</v>
      </c>
      <c r="G92" s="245">
        <v>999935</v>
      </c>
      <c r="H92" s="246">
        <v>999936</v>
      </c>
      <c r="I92" s="246">
        <f t="shared" si="18"/>
        <v>-1</v>
      </c>
      <c r="J92" s="246">
        <f t="shared" si="19"/>
        <v>-500</v>
      </c>
      <c r="K92" s="763">
        <f t="shared" si="20"/>
        <v>-5.0000000000000001E-4</v>
      </c>
      <c r="L92" s="245">
        <v>6</v>
      </c>
      <c r="M92" s="246">
        <v>6</v>
      </c>
      <c r="N92" s="246">
        <f t="shared" si="21"/>
        <v>0</v>
      </c>
      <c r="O92" s="246">
        <f t="shared" si="22"/>
        <v>0</v>
      </c>
      <c r="P92" s="763">
        <f t="shared" si="23"/>
        <v>0</v>
      </c>
      <c r="Q92" s="336" t="s">
        <v>517</v>
      </c>
    </row>
    <row r="93" spans="1:17" ht="15.95" customHeight="1">
      <c r="A93" s="197"/>
      <c r="B93" s="248"/>
      <c r="C93" s="242"/>
      <c r="D93" s="251"/>
      <c r="E93" s="237"/>
      <c r="F93" s="721"/>
      <c r="G93" s="245"/>
      <c r="H93" s="246"/>
      <c r="I93" s="246"/>
      <c r="J93" s="246"/>
      <c r="K93" s="763">
        <v>0</v>
      </c>
      <c r="L93" s="245"/>
      <c r="M93" s="246"/>
      <c r="N93" s="246"/>
      <c r="O93" s="246"/>
      <c r="P93" s="763">
        <v>3.8000000000000002E-4</v>
      </c>
      <c r="Q93" s="336" t="s">
        <v>515</v>
      </c>
    </row>
    <row r="94" spans="1:17" s="605" customFormat="1" ht="15.95" customHeight="1">
      <c r="A94" s="197"/>
      <c r="B94" s="248"/>
      <c r="C94" s="242">
        <v>4865089</v>
      </c>
      <c r="D94" s="251" t="s">
        <v>12</v>
      </c>
      <c r="E94" s="237" t="s">
        <v>304</v>
      </c>
      <c r="F94" s="721">
        <v>500</v>
      </c>
      <c r="G94" s="245">
        <v>1</v>
      </c>
      <c r="H94" s="246">
        <v>0</v>
      </c>
      <c r="I94" s="246">
        <f t="shared" si="18"/>
        <v>1</v>
      </c>
      <c r="J94" s="246">
        <f t="shared" si="19"/>
        <v>500</v>
      </c>
      <c r="K94" s="763">
        <f t="shared" si="20"/>
        <v>5.0000000000000001E-4</v>
      </c>
      <c r="L94" s="245">
        <v>7</v>
      </c>
      <c r="M94" s="246">
        <v>0</v>
      </c>
      <c r="N94" s="246">
        <f t="shared" si="21"/>
        <v>7</v>
      </c>
      <c r="O94" s="246">
        <f t="shared" si="22"/>
        <v>3500</v>
      </c>
      <c r="P94" s="763">
        <f t="shared" si="23"/>
        <v>3.5000000000000001E-3</v>
      </c>
      <c r="Q94" s="328" t="s">
        <v>509</v>
      </c>
    </row>
    <row r="95" spans="1:17" ht="15.95" customHeight="1">
      <c r="A95" s="197">
        <v>58</v>
      </c>
      <c r="B95" s="248" t="s">
        <v>64</v>
      </c>
      <c r="C95" s="242">
        <v>4865090</v>
      </c>
      <c r="D95" s="251" t="s">
        <v>12</v>
      </c>
      <c r="E95" s="237" t="s">
        <v>304</v>
      </c>
      <c r="F95" s="721">
        <v>500</v>
      </c>
      <c r="G95" s="245">
        <v>1177</v>
      </c>
      <c r="H95" s="246">
        <v>1158</v>
      </c>
      <c r="I95" s="246">
        <f t="shared" si="18"/>
        <v>19</v>
      </c>
      <c r="J95" s="246">
        <f t="shared" si="19"/>
        <v>9500</v>
      </c>
      <c r="K95" s="763">
        <f t="shared" si="20"/>
        <v>9.4999999999999998E-3</v>
      </c>
      <c r="L95" s="245">
        <v>1624</v>
      </c>
      <c r="M95" s="246">
        <v>1599</v>
      </c>
      <c r="N95" s="246">
        <f t="shared" si="21"/>
        <v>25</v>
      </c>
      <c r="O95" s="246">
        <f t="shared" si="22"/>
        <v>12500</v>
      </c>
      <c r="P95" s="763">
        <f t="shared" si="23"/>
        <v>1.2500000000000001E-2</v>
      </c>
      <c r="Q95" s="328"/>
    </row>
    <row r="96" spans="1:17" ht="15.95" customHeight="1">
      <c r="A96" s="505"/>
      <c r="B96" s="249" t="s">
        <v>66</v>
      </c>
      <c r="C96" s="242"/>
      <c r="D96" s="252"/>
      <c r="E96" s="252"/>
      <c r="F96" s="242"/>
      <c r="G96" s="245"/>
      <c r="H96" s="246"/>
      <c r="I96" s="246"/>
      <c r="J96" s="246"/>
      <c r="K96" s="763"/>
      <c r="L96" s="245"/>
      <c r="M96" s="246"/>
      <c r="N96" s="246"/>
      <c r="O96" s="246"/>
      <c r="P96" s="763"/>
      <c r="Q96" s="328"/>
    </row>
    <row r="97" spans="1:17" ht="15.95" customHeight="1">
      <c r="A97" s="197">
        <v>59</v>
      </c>
      <c r="B97" s="248" t="s">
        <v>59</v>
      </c>
      <c r="C97" s="242">
        <v>4902568</v>
      </c>
      <c r="D97" s="251" t="s">
        <v>12</v>
      </c>
      <c r="E97" s="237" t="s">
        <v>304</v>
      </c>
      <c r="F97" s="242">
        <v>100</v>
      </c>
      <c r="G97" s="245">
        <v>992789</v>
      </c>
      <c r="H97" s="246">
        <v>992791</v>
      </c>
      <c r="I97" s="246">
        <f>G97-H97</f>
        <v>-2</v>
      </c>
      <c r="J97" s="246">
        <f>$F97*I97</f>
        <v>-200</v>
      </c>
      <c r="K97" s="763">
        <f>J97/1000000</f>
        <v>-2.0000000000000001E-4</v>
      </c>
      <c r="L97" s="245">
        <v>3188</v>
      </c>
      <c r="M97" s="246">
        <v>3121</v>
      </c>
      <c r="N97" s="246">
        <f>L97-M97</f>
        <v>67</v>
      </c>
      <c r="O97" s="246">
        <f>$F97*N97</f>
        <v>6700</v>
      </c>
      <c r="P97" s="763">
        <f>O97/1000000</f>
        <v>6.7000000000000002E-3</v>
      </c>
      <c r="Q97" s="336"/>
    </row>
    <row r="98" spans="1:17" ht="15.95" customHeight="1">
      <c r="A98" s="505"/>
      <c r="B98" s="249" t="s">
        <v>67</v>
      </c>
      <c r="C98" s="242"/>
      <c r="D98" s="252"/>
      <c r="E98" s="252"/>
      <c r="F98" s="242"/>
      <c r="G98" s="245"/>
      <c r="H98" s="246"/>
      <c r="I98" s="246"/>
      <c r="J98" s="246"/>
      <c r="K98" s="763"/>
      <c r="L98" s="245"/>
      <c r="M98" s="246"/>
      <c r="N98" s="246"/>
      <c r="O98" s="246"/>
      <c r="P98" s="763"/>
      <c r="Q98" s="328"/>
    </row>
    <row r="99" spans="1:17" ht="15.75" customHeight="1">
      <c r="A99" s="197">
        <v>60</v>
      </c>
      <c r="B99" s="248" t="s">
        <v>68</v>
      </c>
      <c r="C99" s="242">
        <v>4902599</v>
      </c>
      <c r="D99" s="251" t="s">
        <v>12</v>
      </c>
      <c r="E99" s="237" t="s">
        <v>304</v>
      </c>
      <c r="F99" s="721">
        <v>1333.33</v>
      </c>
      <c r="G99" s="245">
        <v>9</v>
      </c>
      <c r="H99" s="246">
        <v>1</v>
      </c>
      <c r="I99" s="246">
        <f>G99-H99</f>
        <v>8</v>
      </c>
      <c r="J99" s="246">
        <f>$F99*I99</f>
        <v>10666.64</v>
      </c>
      <c r="K99" s="763">
        <f>J99/1000000</f>
        <v>1.066664E-2</v>
      </c>
      <c r="L99" s="245">
        <v>61</v>
      </c>
      <c r="M99" s="246">
        <v>53</v>
      </c>
      <c r="N99" s="246">
        <f>L99-M99</f>
        <v>8</v>
      </c>
      <c r="O99" s="246">
        <f>$F99*N99</f>
        <v>10666.64</v>
      </c>
      <c r="P99" s="763">
        <f>O99/1000000</f>
        <v>1.066664E-2</v>
      </c>
      <c r="Q99" s="328"/>
    </row>
    <row r="100" spans="1:17" ht="15.95" customHeight="1">
      <c r="A100" s="197">
        <v>61</v>
      </c>
      <c r="B100" s="248" t="s">
        <v>69</v>
      </c>
      <c r="C100" s="242">
        <v>4902520</v>
      </c>
      <c r="D100" s="251" t="s">
        <v>12</v>
      </c>
      <c r="E100" s="237" t="s">
        <v>304</v>
      </c>
      <c r="F100" s="242">
        <v>100</v>
      </c>
      <c r="G100" s="245">
        <v>17855</v>
      </c>
      <c r="H100" s="246">
        <v>17205</v>
      </c>
      <c r="I100" s="246">
        <f>G100-H100</f>
        <v>650</v>
      </c>
      <c r="J100" s="246">
        <f>$F100*I100</f>
        <v>65000</v>
      </c>
      <c r="K100" s="763">
        <f>J100/1000000</f>
        <v>6.5000000000000002E-2</v>
      </c>
      <c r="L100" s="245">
        <v>6564</v>
      </c>
      <c r="M100" s="246">
        <v>6538</v>
      </c>
      <c r="N100" s="246">
        <f>L100-M100</f>
        <v>26</v>
      </c>
      <c r="O100" s="246">
        <f>$F100*N100</f>
        <v>2600</v>
      </c>
      <c r="P100" s="763">
        <f>O100/1000000</f>
        <v>2.5999999999999999E-3</v>
      </c>
      <c r="Q100" s="328"/>
    </row>
    <row r="101" spans="1:17" ht="15.95" customHeight="1">
      <c r="A101" s="197">
        <v>62</v>
      </c>
      <c r="B101" s="248" t="s">
        <v>70</v>
      </c>
      <c r="C101" s="242">
        <v>4902577</v>
      </c>
      <c r="D101" s="251" t="s">
        <v>12</v>
      </c>
      <c r="E101" s="237" t="s">
        <v>304</v>
      </c>
      <c r="F101" s="242">
        <v>100</v>
      </c>
      <c r="G101" s="245">
        <v>1425</v>
      </c>
      <c r="H101" s="246">
        <v>1218</v>
      </c>
      <c r="I101" s="246">
        <f>G101-H101</f>
        <v>207</v>
      </c>
      <c r="J101" s="246">
        <f>$F101*I101</f>
        <v>20700</v>
      </c>
      <c r="K101" s="763">
        <f>J101/1000000</f>
        <v>2.07E-2</v>
      </c>
      <c r="L101" s="245">
        <v>155</v>
      </c>
      <c r="M101" s="246">
        <v>141</v>
      </c>
      <c r="N101" s="246">
        <f>L101-M101</f>
        <v>14</v>
      </c>
      <c r="O101" s="246">
        <f>$F101*N101</f>
        <v>1400</v>
      </c>
      <c r="P101" s="763">
        <f>O101/1000000</f>
        <v>1.4E-3</v>
      </c>
      <c r="Q101" s="336"/>
    </row>
    <row r="102" spans="1:17" ht="15.95" customHeight="1">
      <c r="A102" s="197"/>
      <c r="B102" s="249" t="s">
        <v>30</v>
      </c>
      <c r="C102" s="242"/>
      <c r="D102" s="252"/>
      <c r="E102" s="252"/>
      <c r="F102" s="242"/>
      <c r="G102" s="245"/>
      <c r="H102" s="246"/>
      <c r="I102" s="246"/>
      <c r="J102" s="246"/>
      <c r="K102" s="763"/>
      <c r="L102" s="245"/>
      <c r="M102" s="246"/>
      <c r="N102" s="246"/>
      <c r="O102" s="246"/>
      <c r="P102" s="763"/>
      <c r="Q102" s="328"/>
    </row>
    <row r="103" spans="1:17" ht="15.95" customHeight="1">
      <c r="A103" s="197">
        <v>63</v>
      </c>
      <c r="B103" s="248" t="s">
        <v>65</v>
      </c>
      <c r="C103" s="242">
        <v>4864797</v>
      </c>
      <c r="D103" s="251" t="s">
        <v>12</v>
      </c>
      <c r="E103" s="237" t="s">
        <v>304</v>
      </c>
      <c r="F103" s="242">
        <v>100</v>
      </c>
      <c r="G103" s="245">
        <v>59638</v>
      </c>
      <c r="H103" s="246">
        <v>59260</v>
      </c>
      <c r="I103" s="246">
        <f>G103-H103</f>
        <v>378</v>
      </c>
      <c r="J103" s="246">
        <f>$F103*I103</f>
        <v>37800</v>
      </c>
      <c r="K103" s="763">
        <f>J103/1000000</f>
        <v>3.78E-2</v>
      </c>
      <c r="L103" s="245">
        <v>2621</v>
      </c>
      <c r="M103" s="246">
        <v>2617</v>
      </c>
      <c r="N103" s="246">
        <f>L103-M103</f>
        <v>4</v>
      </c>
      <c r="O103" s="246">
        <f>$F103*N103</f>
        <v>400</v>
      </c>
      <c r="P103" s="763">
        <f>O103/1000000</f>
        <v>4.0000000000000002E-4</v>
      </c>
      <c r="Q103" s="328"/>
    </row>
    <row r="104" spans="1:17" ht="15.95" customHeight="1">
      <c r="A104" s="234">
        <v>64</v>
      </c>
      <c r="B104" s="248" t="s">
        <v>218</v>
      </c>
      <c r="C104" s="242">
        <v>4865074</v>
      </c>
      <c r="D104" s="251" t="s">
        <v>12</v>
      </c>
      <c r="E104" s="237" t="s">
        <v>304</v>
      </c>
      <c r="F104" s="242">
        <v>133.33000000000001</v>
      </c>
      <c r="G104" s="245">
        <v>443</v>
      </c>
      <c r="H104" s="246">
        <v>439</v>
      </c>
      <c r="I104" s="246">
        <f>G104-H104</f>
        <v>4</v>
      </c>
      <c r="J104" s="246">
        <f>$F104*I104</f>
        <v>533.32000000000005</v>
      </c>
      <c r="K104" s="763">
        <f>J104/1000000</f>
        <v>5.3332E-4</v>
      </c>
      <c r="L104" s="245">
        <v>1157</v>
      </c>
      <c r="M104" s="246">
        <v>1151</v>
      </c>
      <c r="N104" s="246">
        <f>L104-M104</f>
        <v>6</v>
      </c>
      <c r="O104" s="246">
        <f>$F104*N104</f>
        <v>799.98</v>
      </c>
      <c r="P104" s="763">
        <f>O104/1000000</f>
        <v>7.9998000000000005E-4</v>
      </c>
      <c r="Q104" s="328"/>
    </row>
    <row r="105" spans="1:17" ht="15.95" customHeight="1">
      <c r="A105" s="234">
        <v>65</v>
      </c>
      <c r="B105" s="248" t="s">
        <v>75</v>
      </c>
      <c r="C105" s="242">
        <v>4902585</v>
      </c>
      <c r="D105" s="251" t="s">
        <v>12</v>
      </c>
      <c r="E105" s="237" t="s">
        <v>304</v>
      </c>
      <c r="F105" s="242">
        <v>-400</v>
      </c>
      <c r="G105" s="245">
        <v>999998</v>
      </c>
      <c r="H105" s="246">
        <v>999998</v>
      </c>
      <c r="I105" s="246">
        <f>G105-H105</f>
        <v>0</v>
      </c>
      <c r="J105" s="246">
        <f>$F105*I105</f>
        <v>0</v>
      </c>
      <c r="K105" s="763">
        <f>J105/1000000</f>
        <v>0</v>
      </c>
      <c r="L105" s="245">
        <v>10</v>
      </c>
      <c r="M105" s="246">
        <v>12</v>
      </c>
      <c r="N105" s="246">
        <f>L105-M105</f>
        <v>-2</v>
      </c>
      <c r="O105" s="246">
        <f>$F105*N105</f>
        <v>800</v>
      </c>
      <c r="P105" s="763">
        <f>O105/1000000</f>
        <v>8.0000000000000004E-4</v>
      </c>
      <c r="Q105" s="499"/>
    </row>
    <row r="106" spans="1:17" ht="15.95" customHeight="1">
      <c r="A106" s="505"/>
      <c r="B106" s="249" t="s">
        <v>71</v>
      </c>
      <c r="C106" s="242"/>
      <c r="D106" s="251"/>
      <c r="E106" s="251"/>
      <c r="F106" s="242"/>
      <c r="G106" s="245"/>
      <c r="H106" s="246"/>
      <c r="I106" s="246"/>
      <c r="J106" s="246"/>
      <c r="K106" s="763"/>
      <c r="L106" s="245"/>
      <c r="M106" s="246"/>
      <c r="N106" s="246"/>
      <c r="O106" s="246"/>
      <c r="P106" s="763"/>
      <c r="Q106" s="499"/>
    </row>
    <row r="107" spans="1:17" ht="16.5">
      <c r="A107" s="234">
        <v>66</v>
      </c>
      <c r="B107" s="566" t="s">
        <v>72</v>
      </c>
      <c r="C107" s="242">
        <v>4902529</v>
      </c>
      <c r="D107" s="251" t="s">
        <v>12</v>
      </c>
      <c r="E107" s="237" t="s">
        <v>304</v>
      </c>
      <c r="F107" s="242">
        <v>-400</v>
      </c>
      <c r="G107" s="245">
        <v>999999</v>
      </c>
      <c r="H107" s="246">
        <v>999999</v>
      </c>
      <c r="I107" s="246">
        <f>G107-H107</f>
        <v>0</v>
      </c>
      <c r="J107" s="246">
        <f>$F107*I107</f>
        <v>0</v>
      </c>
      <c r="K107" s="763">
        <f>J107/1000000</f>
        <v>0</v>
      </c>
      <c r="L107" s="245">
        <v>999999</v>
      </c>
      <c r="M107" s="246">
        <v>999999</v>
      </c>
      <c r="N107" s="246">
        <f>L107-M107</f>
        <v>0</v>
      </c>
      <c r="O107" s="246">
        <f>$F107*N107</f>
        <v>0</v>
      </c>
      <c r="P107" s="763">
        <f>O107/1000000</f>
        <v>0</v>
      </c>
      <c r="Q107" s="687"/>
    </row>
    <row r="108" spans="1:17" ht="16.5">
      <c r="A108" s="234">
        <v>67</v>
      </c>
      <c r="B108" s="566" t="s">
        <v>73</v>
      </c>
      <c r="C108" s="242">
        <v>4902525</v>
      </c>
      <c r="D108" s="251" t="s">
        <v>12</v>
      </c>
      <c r="E108" s="237" t="s">
        <v>304</v>
      </c>
      <c r="F108" s="242">
        <v>400</v>
      </c>
      <c r="G108" s="245">
        <v>999893</v>
      </c>
      <c r="H108" s="246">
        <v>999893</v>
      </c>
      <c r="I108" s="246">
        <f>G108-H108</f>
        <v>0</v>
      </c>
      <c r="J108" s="246">
        <f>$F108*I108</f>
        <v>0</v>
      </c>
      <c r="K108" s="763">
        <f>J108/1000000</f>
        <v>0</v>
      </c>
      <c r="L108" s="245">
        <v>999459</v>
      </c>
      <c r="M108" s="246">
        <v>999459</v>
      </c>
      <c r="N108" s="246">
        <f>L108-M108</f>
        <v>0</v>
      </c>
      <c r="O108" s="246">
        <f>$F108*N108</f>
        <v>0</v>
      </c>
      <c r="P108" s="763">
        <f>O108/1000000</f>
        <v>0</v>
      </c>
      <c r="Q108" s="336"/>
    </row>
    <row r="109" spans="1:17" ht="16.5">
      <c r="A109" s="505"/>
      <c r="B109" s="249" t="s">
        <v>339</v>
      </c>
      <c r="C109" s="242"/>
      <c r="D109" s="251"/>
      <c r="E109" s="237"/>
      <c r="F109" s="242"/>
      <c r="G109" s="245"/>
      <c r="H109" s="246"/>
      <c r="I109" s="246"/>
      <c r="J109" s="246"/>
      <c r="K109" s="763"/>
      <c r="L109" s="245"/>
      <c r="M109" s="246"/>
      <c r="N109" s="246"/>
      <c r="O109" s="246"/>
      <c r="P109" s="763"/>
      <c r="Q109" s="328"/>
    </row>
    <row r="110" spans="1:17" ht="18">
      <c r="A110" s="234">
        <v>68</v>
      </c>
      <c r="B110" s="248" t="s">
        <v>345</v>
      </c>
      <c r="C110" s="223">
        <v>4864983</v>
      </c>
      <c r="D110" s="91" t="s">
        <v>12</v>
      </c>
      <c r="E110" s="74" t="s">
        <v>304</v>
      </c>
      <c r="F110" s="301">
        <v>800</v>
      </c>
      <c r="G110" s="245">
        <v>932199</v>
      </c>
      <c r="H110" s="246">
        <v>932278</v>
      </c>
      <c r="I110" s="232">
        <f>G110-H110</f>
        <v>-79</v>
      </c>
      <c r="J110" s="232">
        <f>$F110*I110</f>
        <v>-63200</v>
      </c>
      <c r="K110" s="766">
        <f>J110/1000000</f>
        <v>-6.3200000000000006E-2</v>
      </c>
      <c r="L110" s="245">
        <v>999694</v>
      </c>
      <c r="M110" s="246">
        <v>999698</v>
      </c>
      <c r="N110" s="232">
        <f>L110-M110</f>
        <v>-4</v>
      </c>
      <c r="O110" s="232">
        <f>$F110*N110</f>
        <v>-3200</v>
      </c>
      <c r="P110" s="766">
        <f>O110/1000000</f>
        <v>-3.2000000000000002E-3</v>
      </c>
      <c r="Q110" s="328"/>
    </row>
    <row r="111" spans="1:17" ht="18">
      <c r="A111" s="234">
        <v>69</v>
      </c>
      <c r="B111" s="248" t="s">
        <v>355</v>
      </c>
      <c r="C111" s="223">
        <v>4865032</v>
      </c>
      <c r="D111" s="91" t="s">
        <v>12</v>
      </c>
      <c r="E111" s="74" t="s">
        <v>304</v>
      </c>
      <c r="F111" s="242">
        <v>800</v>
      </c>
      <c r="G111" s="245">
        <v>993680</v>
      </c>
      <c r="H111" s="246">
        <v>993726</v>
      </c>
      <c r="I111" s="232">
        <f>G111-H111</f>
        <v>-46</v>
      </c>
      <c r="J111" s="232">
        <f>$F111*I111</f>
        <v>-36800</v>
      </c>
      <c r="K111" s="766">
        <f>J111/1000000</f>
        <v>-3.6799999999999999E-2</v>
      </c>
      <c r="L111" s="245">
        <v>999999</v>
      </c>
      <c r="M111" s="246">
        <v>999999</v>
      </c>
      <c r="N111" s="232">
        <f>L111-M111</f>
        <v>0</v>
      </c>
      <c r="O111" s="232">
        <f>$F111*N111</f>
        <v>0</v>
      </c>
      <c r="P111" s="766">
        <f>O111/1000000</f>
        <v>0</v>
      </c>
      <c r="Q111" s="336"/>
    </row>
    <row r="112" spans="1:17" ht="18">
      <c r="A112" s="505"/>
      <c r="B112" s="249" t="s">
        <v>369</v>
      </c>
      <c r="C112" s="223"/>
      <c r="D112" s="91"/>
      <c r="E112" s="74"/>
      <c r="F112" s="242"/>
      <c r="G112" s="245"/>
      <c r="H112" s="246"/>
      <c r="I112" s="232"/>
      <c r="J112" s="232"/>
      <c r="K112" s="766"/>
      <c r="L112" s="245"/>
      <c r="M112" s="246"/>
      <c r="N112" s="232"/>
      <c r="O112" s="232"/>
      <c r="P112" s="766"/>
      <c r="Q112" s="328"/>
    </row>
    <row r="113" spans="1:92" ht="18">
      <c r="A113" s="234">
        <v>70</v>
      </c>
      <c r="B113" s="248" t="s">
        <v>370</v>
      </c>
      <c r="C113" s="223">
        <v>4864810</v>
      </c>
      <c r="D113" s="91" t="s">
        <v>12</v>
      </c>
      <c r="E113" s="74" t="s">
        <v>304</v>
      </c>
      <c r="F113" s="301">
        <v>200</v>
      </c>
      <c r="G113" s="245">
        <v>957496</v>
      </c>
      <c r="H113" s="246">
        <v>957587</v>
      </c>
      <c r="I113" s="246">
        <f>G113-H113</f>
        <v>-91</v>
      </c>
      <c r="J113" s="246">
        <f>$F113*I113</f>
        <v>-18200</v>
      </c>
      <c r="K113" s="767">
        <f>J113/1000000</f>
        <v>-1.8200000000000001E-2</v>
      </c>
      <c r="L113" s="245">
        <v>2087</v>
      </c>
      <c r="M113" s="246">
        <v>2051</v>
      </c>
      <c r="N113" s="246">
        <f>L113-M113</f>
        <v>36</v>
      </c>
      <c r="O113" s="246">
        <f>$F113*N113</f>
        <v>7200</v>
      </c>
      <c r="P113" s="763">
        <f>O113/1000000</f>
        <v>7.1999999999999998E-3</v>
      </c>
      <c r="Q113" s="328"/>
    </row>
    <row r="114" spans="1:92" s="351" customFormat="1" ht="18">
      <c r="A114" s="722">
        <v>71</v>
      </c>
      <c r="B114" s="516" t="s">
        <v>371</v>
      </c>
      <c r="C114" s="223">
        <v>4864901</v>
      </c>
      <c r="D114" s="91" t="s">
        <v>12</v>
      </c>
      <c r="E114" s="74" t="s">
        <v>304</v>
      </c>
      <c r="F114" s="242">
        <v>250</v>
      </c>
      <c r="G114" s="245">
        <v>988499</v>
      </c>
      <c r="H114" s="246">
        <v>988496</v>
      </c>
      <c r="I114" s="232">
        <f>G114-H114</f>
        <v>3</v>
      </c>
      <c r="J114" s="232">
        <f>$F114*I114</f>
        <v>750</v>
      </c>
      <c r="K114" s="766">
        <f>J114/1000000</f>
        <v>7.5000000000000002E-4</v>
      </c>
      <c r="L114" s="245">
        <v>890</v>
      </c>
      <c r="M114" s="246">
        <v>868</v>
      </c>
      <c r="N114" s="232">
        <f>L114-M114</f>
        <v>22</v>
      </c>
      <c r="O114" s="232">
        <f>$F114*N114</f>
        <v>5500</v>
      </c>
      <c r="P114" s="766">
        <f>O114/1000000</f>
        <v>5.4999999999999997E-3</v>
      </c>
      <c r="Q114" s="328"/>
    </row>
    <row r="115" spans="1:92" s="351" customFormat="1" ht="18">
      <c r="A115" s="722"/>
      <c r="B115" s="250" t="s">
        <v>410</v>
      </c>
      <c r="C115" s="223"/>
      <c r="D115" s="91"/>
      <c r="E115" s="74"/>
      <c r="F115" s="242"/>
      <c r="G115" s="245"/>
      <c r="H115" s="246"/>
      <c r="I115" s="232"/>
      <c r="J115" s="232"/>
      <c r="K115" s="766"/>
      <c r="L115" s="245"/>
      <c r="M115" s="246"/>
      <c r="N115" s="232"/>
      <c r="O115" s="232"/>
      <c r="P115" s="766"/>
      <c r="Q115" s="328"/>
    </row>
    <row r="116" spans="1:92" s="351" customFormat="1" ht="18">
      <c r="A116" s="722">
        <v>72</v>
      </c>
      <c r="B116" s="516" t="s">
        <v>415</v>
      </c>
      <c r="C116" s="223">
        <v>4864960</v>
      </c>
      <c r="D116" s="91" t="s">
        <v>12</v>
      </c>
      <c r="E116" s="74" t="s">
        <v>304</v>
      </c>
      <c r="F116" s="242">
        <v>1000</v>
      </c>
      <c r="G116" s="245">
        <v>979279</v>
      </c>
      <c r="H116" s="246">
        <v>979282</v>
      </c>
      <c r="I116" s="246">
        <f>G116-H116</f>
        <v>-3</v>
      </c>
      <c r="J116" s="246">
        <f>$F116*I116</f>
        <v>-3000</v>
      </c>
      <c r="K116" s="767">
        <f>J116/1000000</f>
        <v>-3.0000000000000001E-3</v>
      </c>
      <c r="L116" s="245">
        <v>1823</v>
      </c>
      <c r="M116" s="246">
        <v>1900</v>
      </c>
      <c r="N116" s="246">
        <f>L116-M116</f>
        <v>-77</v>
      </c>
      <c r="O116" s="246">
        <f>$F116*N116</f>
        <v>-77000</v>
      </c>
      <c r="P116" s="763">
        <f>O116/1000000</f>
        <v>-7.6999999999999999E-2</v>
      </c>
      <c r="Q116" s="328"/>
    </row>
    <row r="117" spans="1:92" ht="18">
      <c r="A117" s="722">
        <v>73</v>
      </c>
      <c r="B117" s="516" t="s">
        <v>416</v>
      </c>
      <c r="C117" s="223">
        <v>5129960</v>
      </c>
      <c r="D117" s="91" t="s">
        <v>12</v>
      </c>
      <c r="E117" s="74" t="s">
        <v>304</v>
      </c>
      <c r="F117" s="352">
        <v>281.25</v>
      </c>
      <c r="G117" s="245">
        <v>999583</v>
      </c>
      <c r="H117" s="246">
        <v>999574</v>
      </c>
      <c r="I117" s="246">
        <f>G117-H117</f>
        <v>9</v>
      </c>
      <c r="J117" s="246">
        <f>$F117*I117</f>
        <v>2531.25</v>
      </c>
      <c r="K117" s="767">
        <f>J117/1000000</f>
        <v>2.5312500000000001E-3</v>
      </c>
      <c r="L117" s="245">
        <v>73</v>
      </c>
      <c r="M117" s="246">
        <v>52</v>
      </c>
      <c r="N117" s="246">
        <f>L117-M117</f>
        <v>21</v>
      </c>
      <c r="O117" s="246">
        <f>$F117*N117</f>
        <v>5906.25</v>
      </c>
      <c r="P117" s="763">
        <f>O117/1000000</f>
        <v>5.90625E-3</v>
      </c>
      <c r="Q117" s="328"/>
    </row>
    <row r="118" spans="1:92" ht="18">
      <c r="A118" s="722"/>
      <c r="B118" s="249" t="s">
        <v>477</v>
      </c>
      <c r="C118" s="223"/>
      <c r="D118" s="91"/>
      <c r="E118" s="74"/>
      <c r="F118" s="352"/>
      <c r="G118" s="245"/>
      <c r="H118" s="246"/>
      <c r="I118" s="246"/>
      <c r="J118" s="246"/>
      <c r="K118" s="767"/>
      <c r="L118" s="245"/>
      <c r="M118" s="246"/>
      <c r="N118" s="246"/>
      <c r="O118" s="246"/>
      <c r="P118" s="767"/>
      <c r="Q118" s="328"/>
    </row>
    <row r="119" spans="1:92" s="605" customFormat="1" ht="16.5">
      <c r="A119" s="722">
        <v>74</v>
      </c>
      <c r="B119" s="762" t="s">
        <v>483</v>
      </c>
      <c r="C119" s="700" t="s">
        <v>485</v>
      </c>
      <c r="D119" s="251" t="s">
        <v>447</v>
      </c>
      <c r="E119" s="237" t="s">
        <v>304</v>
      </c>
      <c r="F119" s="242">
        <v>1</v>
      </c>
      <c r="G119" s="245">
        <v>-121000</v>
      </c>
      <c r="H119" s="246">
        <v>-104000</v>
      </c>
      <c r="I119" s="246">
        <f>G119-H119</f>
        <v>-17000</v>
      </c>
      <c r="J119" s="246">
        <f>$F119*I119</f>
        <v>-17000</v>
      </c>
      <c r="K119" s="767">
        <f>J119/1000000</f>
        <v>-1.7000000000000001E-2</v>
      </c>
      <c r="L119" s="245">
        <v>0</v>
      </c>
      <c r="M119" s="246">
        <v>0</v>
      </c>
      <c r="N119" s="246">
        <f>L119-M119</f>
        <v>0</v>
      </c>
      <c r="O119" s="246">
        <f>$F119*N119</f>
        <v>0</v>
      </c>
      <c r="P119" s="763">
        <f>O119/1000000</f>
        <v>0</v>
      </c>
      <c r="Q119" s="336"/>
    </row>
    <row r="120" spans="1:92" s="605" customFormat="1" ht="16.5">
      <c r="A120" s="722">
        <v>75</v>
      </c>
      <c r="B120" s="762" t="s">
        <v>484</v>
      </c>
      <c r="C120" s="700" t="s">
        <v>486</v>
      </c>
      <c r="D120" s="251" t="s">
        <v>447</v>
      </c>
      <c r="E120" s="237" t="s">
        <v>304</v>
      </c>
      <c r="F120" s="242">
        <v>1</v>
      </c>
      <c r="G120" s="245">
        <v>670000</v>
      </c>
      <c r="H120" s="246">
        <v>316000</v>
      </c>
      <c r="I120" s="246">
        <f>G120-H120</f>
        <v>354000</v>
      </c>
      <c r="J120" s="246">
        <f>$F120*I120</f>
        <v>354000</v>
      </c>
      <c r="K120" s="767">
        <f>J120/1000000</f>
        <v>0.35399999999999998</v>
      </c>
      <c r="L120" s="245">
        <v>0</v>
      </c>
      <c r="M120" s="246">
        <v>0</v>
      </c>
      <c r="N120" s="246">
        <f>L120-M120</f>
        <v>0</v>
      </c>
      <c r="O120" s="246">
        <f>$F120*N120</f>
        <v>0</v>
      </c>
      <c r="P120" s="763">
        <f>O120/1000000</f>
        <v>0</v>
      </c>
      <c r="Q120" s="336"/>
    </row>
    <row r="121" spans="1:92" s="354" customFormat="1" ht="16.5" thickBot="1">
      <c r="A121" s="440"/>
      <c r="B121" s="746"/>
      <c r="G121" s="326"/>
      <c r="H121" s="327"/>
      <c r="I121" s="549"/>
      <c r="J121" s="549"/>
      <c r="K121" s="549"/>
      <c r="L121" s="326"/>
      <c r="M121" s="327"/>
      <c r="N121" s="549"/>
      <c r="O121" s="549"/>
      <c r="P121" s="549"/>
      <c r="Q121" s="400"/>
      <c r="R121" s="351"/>
      <c r="S121" s="351"/>
      <c r="T121" s="351"/>
      <c r="U121" s="351"/>
      <c r="V121" s="351"/>
      <c r="W121" s="351"/>
      <c r="X121" s="351"/>
      <c r="Y121" s="351"/>
      <c r="Z121" s="351"/>
      <c r="AA121" s="351"/>
      <c r="AB121" s="351"/>
      <c r="AC121" s="351"/>
      <c r="AD121" s="351"/>
      <c r="AE121" s="351"/>
      <c r="AF121" s="351"/>
      <c r="AG121" s="351"/>
      <c r="AH121" s="351"/>
      <c r="AI121" s="351"/>
      <c r="AJ121" s="351"/>
      <c r="AK121" s="351"/>
      <c r="AL121" s="351"/>
      <c r="AM121" s="351"/>
      <c r="AN121" s="351"/>
      <c r="AO121" s="351"/>
      <c r="AP121" s="351"/>
      <c r="AQ121" s="351"/>
      <c r="AR121" s="351"/>
      <c r="AS121" s="351"/>
      <c r="AT121" s="351"/>
      <c r="AU121" s="351"/>
      <c r="AV121" s="351"/>
      <c r="AW121" s="351"/>
      <c r="AX121" s="351"/>
      <c r="AY121" s="351"/>
      <c r="AZ121" s="351"/>
      <c r="BA121" s="351"/>
      <c r="BB121" s="351"/>
      <c r="BC121" s="351"/>
      <c r="BD121" s="351"/>
      <c r="BE121" s="351"/>
      <c r="BF121" s="351"/>
      <c r="BG121" s="351"/>
      <c r="BH121" s="351"/>
      <c r="BI121" s="351"/>
      <c r="BJ121" s="351"/>
      <c r="BK121" s="351"/>
      <c r="BL121" s="351"/>
      <c r="BM121" s="351"/>
      <c r="BN121" s="351"/>
      <c r="BO121" s="351"/>
      <c r="BP121" s="351"/>
      <c r="BQ121" s="351"/>
      <c r="BR121" s="351"/>
      <c r="BS121" s="351"/>
      <c r="BT121" s="351"/>
      <c r="BU121" s="351"/>
      <c r="BV121" s="351"/>
      <c r="BW121" s="351"/>
      <c r="BX121" s="351"/>
      <c r="BY121" s="351"/>
      <c r="BZ121" s="351"/>
      <c r="CA121" s="351"/>
      <c r="CB121" s="351"/>
      <c r="CC121" s="351"/>
      <c r="CD121" s="351"/>
      <c r="CE121" s="351"/>
      <c r="CF121" s="351"/>
      <c r="CG121" s="351"/>
      <c r="CH121" s="351"/>
      <c r="CI121" s="351"/>
      <c r="CJ121" s="351"/>
      <c r="CK121" s="351"/>
      <c r="CL121" s="351"/>
      <c r="CM121" s="351"/>
      <c r="CN121" s="351"/>
    </row>
    <row r="122" spans="1:92" ht="18.75" thickTop="1">
      <c r="B122" s="114" t="s">
        <v>217</v>
      </c>
      <c r="G122" s="246"/>
      <c r="H122" s="246"/>
      <c r="I122" s="391"/>
      <c r="J122" s="391"/>
      <c r="K122" s="308">
        <f>SUM(K7:K121)</f>
        <v>-7.0607640099999998</v>
      </c>
      <c r="L122" s="246"/>
      <c r="M122" s="246"/>
      <c r="N122" s="391"/>
      <c r="O122" s="391"/>
      <c r="P122" s="308">
        <f>SUM(P7:P121)</f>
        <v>-2.42735645</v>
      </c>
    </row>
    <row r="123" spans="1:92" ht="15">
      <c r="B123" s="14"/>
      <c r="G123" s="246"/>
      <c r="H123" s="246"/>
      <c r="I123" s="391"/>
      <c r="J123" s="391"/>
      <c r="K123" s="391"/>
      <c r="L123" s="246"/>
      <c r="M123" s="246"/>
      <c r="N123" s="391"/>
      <c r="O123" s="391"/>
      <c r="P123" s="391"/>
    </row>
    <row r="124" spans="1:92" ht="15">
      <c r="B124" s="14"/>
      <c r="G124" s="246"/>
      <c r="H124" s="246"/>
      <c r="I124" s="391"/>
      <c r="J124" s="391"/>
      <c r="K124" s="391"/>
      <c r="L124" s="246"/>
      <c r="M124" s="246"/>
      <c r="N124" s="391"/>
      <c r="O124" s="391"/>
      <c r="P124" s="391"/>
    </row>
    <row r="125" spans="1:92" ht="15">
      <c r="B125" s="14"/>
      <c r="G125" s="246"/>
      <c r="H125" s="246"/>
      <c r="I125" s="391"/>
      <c r="J125" s="391"/>
      <c r="K125" s="391"/>
      <c r="L125" s="246"/>
      <c r="M125" s="246"/>
      <c r="N125" s="391"/>
      <c r="O125" s="391"/>
      <c r="P125" s="391"/>
    </row>
    <row r="126" spans="1:92" ht="15">
      <c r="B126" s="14"/>
      <c r="G126" s="246"/>
      <c r="H126" s="246"/>
      <c r="I126" s="391"/>
      <c r="J126" s="391"/>
      <c r="K126" s="391"/>
      <c r="L126" s="246"/>
      <c r="M126" s="246"/>
      <c r="N126" s="391"/>
      <c r="O126" s="391"/>
      <c r="P126" s="391"/>
    </row>
    <row r="127" spans="1:92" ht="15">
      <c r="B127" s="14"/>
      <c r="G127" s="246"/>
      <c r="H127" s="246"/>
      <c r="I127" s="391"/>
      <c r="J127" s="391"/>
      <c r="K127" s="391"/>
      <c r="L127" s="246"/>
      <c r="M127" s="246"/>
      <c r="N127" s="391"/>
      <c r="O127" s="391"/>
      <c r="P127" s="391"/>
    </row>
    <row r="128" spans="1:92" ht="15.75">
      <c r="A128" s="13"/>
      <c r="G128" s="246"/>
      <c r="H128" s="246"/>
      <c r="I128" s="391"/>
      <c r="J128" s="391"/>
      <c r="K128" s="391"/>
      <c r="L128" s="246"/>
      <c r="M128" s="246"/>
      <c r="N128" s="391"/>
      <c r="O128" s="391"/>
      <c r="P128" s="391"/>
    </row>
    <row r="129" spans="1:17" ht="24" thickBot="1">
      <c r="A129" s="141" t="s">
        <v>216</v>
      </c>
      <c r="G129" s="246"/>
      <c r="H129" s="246"/>
      <c r="I129" s="62" t="s">
        <v>351</v>
      </c>
      <c r="J129" s="351"/>
      <c r="K129" s="351"/>
      <c r="L129" s="246"/>
      <c r="M129" s="246"/>
      <c r="N129" s="62" t="s">
        <v>352</v>
      </c>
      <c r="O129" s="351"/>
      <c r="P129" s="351"/>
      <c r="Q129" s="392" t="str">
        <f>Q1</f>
        <v>JULY-2023</v>
      </c>
    </row>
    <row r="130" spans="1:17" ht="39.6" customHeight="1" thickTop="1" thickBot="1">
      <c r="A130" s="384" t="s">
        <v>8</v>
      </c>
      <c r="B130" s="368" t="s">
        <v>9</v>
      </c>
      <c r="C130" s="369" t="s">
        <v>1</v>
      </c>
      <c r="D130" s="369" t="s">
        <v>2</v>
      </c>
      <c r="E130" s="369" t="s">
        <v>3</v>
      </c>
      <c r="F130" s="369" t="s">
        <v>10</v>
      </c>
      <c r="G130" s="367" t="str">
        <f>G5</f>
        <v>FINAL READING 31/07/2023</v>
      </c>
      <c r="H130" s="369" t="str">
        <f>H5</f>
        <v>INTIAL READING 01/07/2023</v>
      </c>
      <c r="I130" s="369" t="s">
        <v>4</v>
      </c>
      <c r="J130" s="369" t="s">
        <v>5</v>
      </c>
      <c r="K130" s="385" t="s">
        <v>6</v>
      </c>
      <c r="L130" s="367" t="str">
        <f>L5</f>
        <v>FINAL READING 31/07/2023</v>
      </c>
      <c r="M130" s="369" t="str">
        <f>M5</f>
        <v>INTIAL READING 01/07/2023</v>
      </c>
      <c r="N130" s="369" t="s">
        <v>4</v>
      </c>
      <c r="O130" s="369" t="s">
        <v>5</v>
      </c>
      <c r="P130" s="385" t="s">
        <v>6</v>
      </c>
      <c r="Q130" s="385" t="s">
        <v>269</v>
      </c>
    </row>
    <row r="131" spans="1:17" ht="7.9" hidden="1" customHeight="1" thickTop="1" thickBot="1">
      <c r="A131" s="11"/>
      <c r="B131" s="10"/>
      <c r="C131" s="9"/>
      <c r="D131" s="9"/>
      <c r="E131" s="9"/>
      <c r="F131" s="9"/>
      <c r="G131" s="246"/>
      <c r="H131" s="246"/>
      <c r="I131" s="391"/>
      <c r="J131" s="391"/>
      <c r="K131" s="391"/>
      <c r="L131" s="246"/>
      <c r="M131" s="246"/>
      <c r="N131" s="391"/>
      <c r="O131" s="391"/>
      <c r="P131" s="391"/>
    </row>
    <row r="132" spans="1:17" ht="15.95" customHeight="1" thickTop="1">
      <c r="A132" s="243"/>
      <c r="B132" s="244" t="s">
        <v>25</v>
      </c>
      <c r="C132" s="235"/>
      <c r="D132" s="229"/>
      <c r="E132" s="229"/>
      <c r="F132" s="229"/>
      <c r="G132" s="388"/>
      <c r="H132" s="388"/>
      <c r="I132" s="394"/>
      <c r="J132" s="394"/>
      <c r="K132" s="395"/>
      <c r="L132" s="388"/>
      <c r="M132" s="388"/>
      <c r="N132" s="394"/>
      <c r="O132" s="394"/>
      <c r="P132" s="395"/>
      <c r="Q132" s="390"/>
    </row>
    <row r="133" spans="1:17" ht="15.95" customHeight="1">
      <c r="A133" s="234">
        <v>1</v>
      </c>
      <c r="B133" s="248" t="s">
        <v>74</v>
      </c>
      <c r="C133" s="242">
        <v>4902566</v>
      </c>
      <c r="D133" s="237" t="s">
        <v>12</v>
      </c>
      <c r="E133" s="237" t="s">
        <v>304</v>
      </c>
      <c r="F133" s="242">
        <v>-100</v>
      </c>
      <c r="G133" s="245">
        <v>326</v>
      </c>
      <c r="H133" s="246">
        <v>308</v>
      </c>
      <c r="I133" s="246">
        <f>G133-H133</f>
        <v>18</v>
      </c>
      <c r="J133" s="246">
        <f>$F133*I133</f>
        <v>-1800</v>
      </c>
      <c r="K133" s="767">
        <f>J133/1000000</f>
        <v>-1.8E-3</v>
      </c>
      <c r="L133" s="245">
        <v>3541</v>
      </c>
      <c r="M133" s="246">
        <v>3503</v>
      </c>
      <c r="N133" s="246">
        <f>L133-M133</f>
        <v>38</v>
      </c>
      <c r="O133" s="246">
        <f>$F133*N133</f>
        <v>-3800</v>
      </c>
      <c r="P133" s="763">
        <f>O133/1000000</f>
        <v>-3.8E-3</v>
      </c>
      <c r="Q133" s="328"/>
    </row>
    <row r="134" spans="1:17" ht="16.5">
      <c r="A134" s="234"/>
      <c r="B134" s="249" t="s">
        <v>37</v>
      </c>
      <c r="C134" s="242"/>
      <c r="D134" s="252"/>
      <c r="E134" s="252"/>
      <c r="F134" s="242"/>
      <c r="G134" s="245"/>
      <c r="H134" s="246"/>
      <c r="I134" s="246"/>
      <c r="J134" s="246"/>
      <c r="K134" s="763"/>
      <c r="L134" s="245"/>
      <c r="M134" s="246"/>
      <c r="N134" s="246"/>
      <c r="O134" s="246"/>
      <c r="P134" s="763"/>
      <c r="Q134" s="328"/>
    </row>
    <row r="135" spans="1:17" s="605" customFormat="1" ht="16.5">
      <c r="A135" s="234">
        <v>2</v>
      </c>
      <c r="B135" s="248" t="s">
        <v>38</v>
      </c>
      <c r="C135" s="242" t="s">
        <v>487</v>
      </c>
      <c r="D135" s="251" t="s">
        <v>447</v>
      </c>
      <c r="E135" s="237" t="s">
        <v>304</v>
      </c>
      <c r="F135" s="756">
        <v>-0.8</v>
      </c>
      <c r="G135" s="245">
        <v>652500</v>
      </c>
      <c r="H135" s="246">
        <v>643500</v>
      </c>
      <c r="I135" s="246">
        <f>G135-H135</f>
        <v>9000</v>
      </c>
      <c r="J135" s="246">
        <f>$F135*I135</f>
        <v>-7200</v>
      </c>
      <c r="K135" s="763">
        <f>J135/1000000</f>
        <v>-7.1999999999999998E-3</v>
      </c>
      <c r="L135" s="245">
        <v>8500</v>
      </c>
      <c r="M135" s="246">
        <v>7000</v>
      </c>
      <c r="N135" s="246">
        <f>L135-M135</f>
        <v>1500</v>
      </c>
      <c r="O135" s="246">
        <f>$F135*N135</f>
        <v>-1200</v>
      </c>
      <c r="P135" s="763">
        <f>O135/1000000</f>
        <v>-1.1999999999999999E-3</v>
      </c>
      <c r="Q135" s="336"/>
    </row>
    <row r="136" spans="1:17" ht="15.75" customHeight="1">
      <c r="A136" s="234"/>
      <c r="B136" s="249" t="s">
        <v>17</v>
      </c>
      <c r="C136" s="242"/>
      <c r="D136" s="251"/>
      <c r="E136" s="237"/>
      <c r="F136" s="242"/>
      <c r="G136" s="245"/>
      <c r="H136" s="246"/>
      <c r="I136" s="246"/>
      <c r="J136" s="246"/>
      <c r="K136" s="763"/>
      <c r="L136" s="245"/>
      <c r="M136" s="246"/>
      <c r="N136" s="246"/>
      <c r="O136" s="246"/>
      <c r="P136" s="763"/>
      <c r="Q136" s="328"/>
    </row>
    <row r="137" spans="1:17" ht="16.5">
      <c r="A137" s="234">
        <v>3</v>
      </c>
      <c r="B137" s="248" t="s">
        <v>18</v>
      </c>
      <c r="C137" s="242">
        <v>4865119</v>
      </c>
      <c r="D137" s="251" t="s">
        <v>12</v>
      </c>
      <c r="E137" s="237" t="s">
        <v>304</v>
      </c>
      <c r="F137" s="242">
        <v>-1333.33</v>
      </c>
      <c r="G137" s="245">
        <v>186</v>
      </c>
      <c r="H137" s="246">
        <v>170</v>
      </c>
      <c r="I137" s="246">
        <f>G137-H137</f>
        <v>16</v>
      </c>
      <c r="J137" s="246">
        <f>$F137*I137</f>
        <v>-21333.279999999999</v>
      </c>
      <c r="K137" s="763">
        <f>J137/1000000</f>
        <v>-2.133328E-2</v>
      </c>
      <c r="L137" s="245">
        <v>6</v>
      </c>
      <c r="M137" s="246">
        <v>6</v>
      </c>
      <c r="N137" s="246">
        <f>L137-M137</f>
        <v>0</v>
      </c>
      <c r="O137" s="246">
        <f>$F137*N137</f>
        <v>0</v>
      </c>
      <c r="P137" s="763">
        <f>O137/1000000</f>
        <v>0</v>
      </c>
      <c r="Q137" s="562" t="s">
        <v>518</v>
      </c>
    </row>
    <row r="138" spans="1:17" s="605" customFormat="1" ht="16.5">
      <c r="A138" s="234"/>
      <c r="B138" s="248"/>
      <c r="C138" s="242">
        <v>4864899</v>
      </c>
      <c r="D138" s="251" t="s">
        <v>12</v>
      </c>
      <c r="E138" s="237" t="s">
        <v>304</v>
      </c>
      <c r="F138" s="242">
        <v>-500</v>
      </c>
      <c r="G138" s="245">
        <v>973028</v>
      </c>
      <c r="H138" s="246">
        <v>972980</v>
      </c>
      <c r="I138" s="246">
        <f>G138-H138</f>
        <v>48</v>
      </c>
      <c r="J138" s="246">
        <f>$F138*I138</f>
        <v>-24000</v>
      </c>
      <c r="K138" s="763">
        <f>J138/1000000</f>
        <v>-2.4E-2</v>
      </c>
      <c r="L138" s="245">
        <v>992004</v>
      </c>
      <c r="M138" s="246">
        <v>991875</v>
      </c>
      <c r="N138" s="246">
        <f>L138-M138</f>
        <v>129</v>
      </c>
      <c r="O138" s="246">
        <f>$F138*N138</f>
        <v>-64500</v>
      </c>
      <c r="P138" s="763">
        <f>O138/1000000</f>
        <v>-6.4500000000000002E-2</v>
      </c>
      <c r="Q138" s="562" t="s">
        <v>511</v>
      </c>
    </row>
    <row r="139" spans="1:17" ht="16.5">
      <c r="A139" s="234">
        <v>4</v>
      </c>
      <c r="B139" s="248" t="s">
        <v>19</v>
      </c>
      <c r="C139" s="242">
        <v>4864825</v>
      </c>
      <c r="D139" s="251" t="s">
        <v>12</v>
      </c>
      <c r="E139" s="237" t="s">
        <v>304</v>
      </c>
      <c r="F139" s="242">
        <v>-133.33000000000001</v>
      </c>
      <c r="G139" s="245">
        <v>7188</v>
      </c>
      <c r="H139" s="246">
        <v>6887</v>
      </c>
      <c r="I139" s="246">
        <f>G139-H139</f>
        <v>301</v>
      </c>
      <c r="J139" s="246">
        <f>$F139*I139</f>
        <v>-40132.33</v>
      </c>
      <c r="K139" s="763">
        <f>J139/1000000</f>
        <v>-4.0132330000000001E-2</v>
      </c>
      <c r="L139" s="245">
        <v>8348</v>
      </c>
      <c r="M139" s="246">
        <v>8039</v>
      </c>
      <c r="N139" s="246">
        <f>L139-M139</f>
        <v>309</v>
      </c>
      <c r="O139" s="246">
        <f>$F139*N139</f>
        <v>-41198.97</v>
      </c>
      <c r="P139" s="763">
        <f>O139/1000000</f>
        <v>-4.1198970000000001E-2</v>
      </c>
      <c r="Q139" s="328"/>
    </row>
    <row r="140" spans="1:17" ht="16.5">
      <c r="A140" s="396"/>
      <c r="B140" s="397" t="s">
        <v>44</v>
      </c>
      <c r="C140" s="233"/>
      <c r="D140" s="237"/>
      <c r="E140" s="237"/>
      <c r="F140" s="398"/>
      <c r="G140" s="245"/>
      <c r="H140" s="246"/>
      <c r="I140" s="246"/>
      <c r="J140" s="246"/>
      <c r="K140" s="763"/>
      <c r="L140" s="245"/>
      <c r="M140" s="246"/>
      <c r="N140" s="246"/>
      <c r="O140" s="246"/>
      <c r="P140" s="763"/>
      <c r="Q140" s="328"/>
    </row>
    <row r="141" spans="1:17" ht="16.5">
      <c r="A141" s="234">
        <v>5</v>
      </c>
      <c r="B141" s="355" t="s">
        <v>45</v>
      </c>
      <c r="C141" s="242">
        <v>4865149</v>
      </c>
      <c r="D141" s="252" t="s">
        <v>12</v>
      </c>
      <c r="E141" s="237" t="s">
        <v>304</v>
      </c>
      <c r="F141" s="242">
        <v>-187.5</v>
      </c>
      <c r="G141" s="245">
        <v>996254</v>
      </c>
      <c r="H141" s="246">
        <v>996263</v>
      </c>
      <c r="I141" s="246">
        <f>G141-H141</f>
        <v>-9</v>
      </c>
      <c r="J141" s="246">
        <f>$F141*I141</f>
        <v>1687.5</v>
      </c>
      <c r="K141" s="763">
        <f>J141/1000000</f>
        <v>1.6875E-3</v>
      </c>
      <c r="L141" s="245">
        <v>998335</v>
      </c>
      <c r="M141" s="246">
        <v>998403</v>
      </c>
      <c r="N141" s="246">
        <f>L141-M141</f>
        <v>-68</v>
      </c>
      <c r="O141" s="246">
        <f>$F141*N141</f>
        <v>12750</v>
      </c>
      <c r="P141" s="763">
        <f>O141/1000000</f>
        <v>1.2749999999999999E-2</v>
      </c>
      <c r="Q141" s="349"/>
    </row>
    <row r="142" spans="1:17" ht="16.5">
      <c r="A142" s="234"/>
      <c r="B142" s="249" t="s">
        <v>33</v>
      </c>
      <c r="C142" s="242"/>
      <c r="D142" s="252"/>
      <c r="E142" s="237"/>
      <c r="F142" s="242"/>
      <c r="G142" s="245"/>
      <c r="H142" s="246"/>
      <c r="I142" s="246"/>
      <c r="J142" s="246"/>
      <c r="K142" s="763"/>
      <c r="L142" s="245"/>
      <c r="M142" s="246"/>
      <c r="N142" s="246"/>
      <c r="O142" s="246"/>
      <c r="P142" s="763"/>
      <c r="Q142" s="328"/>
    </row>
    <row r="143" spans="1:17" s="605" customFormat="1" ht="16.5">
      <c r="A143" s="234">
        <v>6</v>
      </c>
      <c r="B143" s="248" t="s">
        <v>318</v>
      </c>
      <c r="C143" s="242">
        <v>5128439</v>
      </c>
      <c r="D143" s="251" t="s">
        <v>12</v>
      </c>
      <c r="E143" s="237" t="s">
        <v>304</v>
      </c>
      <c r="F143" s="242">
        <v>-800</v>
      </c>
      <c r="G143" s="245">
        <v>893516</v>
      </c>
      <c r="H143" s="246">
        <v>893516</v>
      </c>
      <c r="I143" s="246">
        <f>G143-H143</f>
        <v>0</v>
      </c>
      <c r="J143" s="246">
        <f>$F143*I143</f>
        <v>0</v>
      </c>
      <c r="K143" s="763">
        <f>J143/1000000</f>
        <v>0</v>
      </c>
      <c r="L143" s="245">
        <v>997528</v>
      </c>
      <c r="M143" s="246">
        <v>997528</v>
      </c>
      <c r="N143" s="246">
        <f>L143-M143</f>
        <v>0</v>
      </c>
      <c r="O143" s="246">
        <f>$F143*N143</f>
        <v>0</v>
      </c>
      <c r="P143" s="763">
        <f>O143/1000000</f>
        <v>0</v>
      </c>
      <c r="Q143" s="328"/>
    </row>
    <row r="144" spans="1:17" ht="16.5">
      <c r="A144" s="234"/>
      <c r="B144" s="250" t="s">
        <v>339</v>
      </c>
      <c r="C144" s="242"/>
      <c r="D144" s="251"/>
      <c r="E144" s="237"/>
      <c r="F144" s="242"/>
      <c r="G144" s="245"/>
      <c r="H144" s="246"/>
      <c r="I144" s="246"/>
      <c r="J144" s="246"/>
      <c r="K144" s="763"/>
      <c r="L144" s="245"/>
      <c r="M144" s="246"/>
      <c r="N144" s="246"/>
      <c r="O144" s="246"/>
      <c r="P144" s="763"/>
      <c r="Q144" s="328"/>
    </row>
    <row r="145" spans="1:17" s="747" customFormat="1" ht="15">
      <c r="A145" s="261">
        <v>7</v>
      </c>
      <c r="B145" s="563" t="s">
        <v>344</v>
      </c>
      <c r="C145" s="265">
        <v>4864971</v>
      </c>
      <c r="D145" s="251" t="s">
        <v>12</v>
      </c>
      <c r="E145" s="237" t="s">
        <v>304</v>
      </c>
      <c r="F145" s="251">
        <v>800</v>
      </c>
      <c r="G145" s="245">
        <v>0</v>
      </c>
      <c r="H145" s="246">
        <v>0</v>
      </c>
      <c r="I145" s="252">
        <f>G145-H145</f>
        <v>0</v>
      </c>
      <c r="J145" s="252">
        <f>$F145*I145</f>
        <v>0</v>
      </c>
      <c r="K145" s="768">
        <f>J145/1000000</f>
        <v>0</v>
      </c>
      <c r="L145" s="245">
        <v>999495</v>
      </c>
      <c r="M145" s="246">
        <v>999495</v>
      </c>
      <c r="N145" s="252">
        <f>L145-M145</f>
        <v>0</v>
      </c>
      <c r="O145" s="252">
        <f>$F145*N145</f>
        <v>0</v>
      </c>
      <c r="P145" s="768">
        <f>O145/1000000</f>
        <v>0</v>
      </c>
      <c r="Q145" s="342"/>
    </row>
    <row r="146" spans="1:17" s="487" customFormat="1" ht="18" customHeight="1">
      <c r="A146" s="261"/>
      <c r="B146" s="557" t="s">
        <v>407</v>
      </c>
      <c r="C146" s="265"/>
      <c r="D146" s="251"/>
      <c r="E146" s="237"/>
      <c r="F146" s="251"/>
      <c r="G146" s="245"/>
      <c r="H146" s="246"/>
      <c r="I146" s="252"/>
      <c r="J146" s="252"/>
      <c r="K146" s="768"/>
      <c r="L146" s="245"/>
      <c r="M146" s="246"/>
      <c r="N146" s="252"/>
      <c r="O146" s="252"/>
      <c r="P146" s="768"/>
      <c r="Q146" s="342"/>
    </row>
    <row r="147" spans="1:17" s="487" customFormat="1" ht="15">
      <c r="A147" s="261">
        <v>8</v>
      </c>
      <c r="B147" s="563" t="s">
        <v>408</v>
      </c>
      <c r="C147" s="265">
        <v>4864952</v>
      </c>
      <c r="D147" s="251" t="s">
        <v>12</v>
      </c>
      <c r="E147" s="237" t="s">
        <v>304</v>
      </c>
      <c r="F147" s="251">
        <v>-625</v>
      </c>
      <c r="G147" s="245">
        <v>991994</v>
      </c>
      <c r="H147" s="246">
        <v>992016</v>
      </c>
      <c r="I147" s="252">
        <f>G147-H147</f>
        <v>-22</v>
      </c>
      <c r="J147" s="252">
        <f>$F147*I147</f>
        <v>13750</v>
      </c>
      <c r="K147" s="768">
        <f>J147/1000000</f>
        <v>1.375E-2</v>
      </c>
      <c r="L147" s="245">
        <v>867</v>
      </c>
      <c r="M147" s="246">
        <v>869</v>
      </c>
      <c r="N147" s="252">
        <f>L147-M147</f>
        <v>-2</v>
      </c>
      <c r="O147" s="252">
        <f>$F147*N147</f>
        <v>1250</v>
      </c>
      <c r="P147" s="768">
        <f>O147/1000000</f>
        <v>1.25E-3</v>
      </c>
      <c r="Q147" s="342"/>
    </row>
    <row r="148" spans="1:17" s="487" customFormat="1" ht="15">
      <c r="A148" s="261">
        <v>9</v>
      </c>
      <c r="B148" s="563" t="s">
        <v>408</v>
      </c>
      <c r="C148" s="265">
        <v>4865039</v>
      </c>
      <c r="D148" s="251" t="s">
        <v>12</v>
      </c>
      <c r="E148" s="237" t="s">
        <v>304</v>
      </c>
      <c r="F148" s="251">
        <v>-500</v>
      </c>
      <c r="G148" s="245">
        <v>999719</v>
      </c>
      <c r="H148" s="246">
        <v>999651</v>
      </c>
      <c r="I148" s="252">
        <f>G148-H148</f>
        <v>68</v>
      </c>
      <c r="J148" s="252">
        <f>$F148*I148</f>
        <v>-34000</v>
      </c>
      <c r="K148" s="768">
        <f>J148/1000000</f>
        <v>-3.4000000000000002E-2</v>
      </c>
      <c r="L148" s="245">
        <v>418</v>
      </c>
      <c r="M148" s="246">
        <v>380</v>
      </c>
      <c r="N148" s="252">
        <f>L148-M148</f>
        <v>38</v>
      </c>
      <c r="O148" s="252">
        <f>$F148*N148</f>
        <v>-19000</v>
      </c>
      <c r="P148" s="768">
        <f>O148/1000000</f>
        <v>-1.9E-2</v>
      </c>
      <c r="Q148" s="342"/>
    </row>
    <row r="149" spans="1:17" s="487" customFormat="1" ht="15.75">
      <c r="A149" s="261"/>
      <c r="B149" s="557" t="s">
        <v>410</v>
      </c>
      <c r="C149" s="265"/>
      <c r="D149" s="251"/>
      <c r="E149" s="237"/>
      <c r="F149" s="251"/>
      <c r="G149" s="245"/>
      <c r="H149" s="246"/>
      <c r="I149" s="252"/>
      <c r="J149" s="252"/>
      <c r="K149" s="768"/>
      <c r="L149" s="245"/>
      <c r="M149" s="246"/>
      <c r="N149" s="252"/>
      <c r="O149" s="252"/>
      <c r="P149" s="768"/>
      <c r="Q149" s="342"/>
    </row>
    <row r="150" spans="1:17" s="487" customFormat="1" ht="15">
      <c r="A150" s="261">
        <v>10</v>
      </c>
      <c r="B150" s="563" t="s">
        <v>411</v>
      </c>
      <c r="C150" s="265">
        <v>4865158</v>
      </c>
      <c r="D150" s="251" t="s">
        <v>12</v>
      </c>
      <c r="E150" s="237" t="s">
        <v>304</v>
      </c>
      <c r="F150" s="251">
        <v>-200</v>
      </c>
      <c r="G150" s="245">
        <v>991420</v>
      </c>
      <c r="H150" s="246">
        <v>991421</v>
      </c>
      <c r="I150" s="252">
        <f>G150-H150</f>
        <v>-1</v>
      </c>
      <c r="J150" s="252">
        <f>$F150*I150</f>
        <v>200</v>
      </c>
      <c r="K150" s="768">
        <f>J150/1000000</f>
        <v>2.0000000000000001E-4</v>
      </c>
      <c r="L150" s="245">
        <v>20489</v>
      </c>
      <c r="M150" s="246">
        <v>20562</v>
      </c>
      <c r="N150" s="252">
        <f>L150-M150</f>
        <v>-73</v>
      </c>
      <c r="O150" s="252">
        <f>$F150*N150</f>
        <v>14600</v>
      </c>
      <c r="P150" s="768">
        <f>O150/1000000</f>
        <v>1.46E-2</v>
      </c>
      <c r="Q150" s="342"/>
    </row>
    <row r="151" spans="1:17" s="487" customFormat="1" ht="15">
      <c r="A151" s="261">
        <v>11</v>
      </c>
      <c r="B151" s="563" t="s">
        <v>412</v>
      </c>
      <c r="C151" s="265">
        <v>4865140</v>
      </c>
      <c r="D151" s="251" t="s">
        <v>12</v>
      </c>
      <c r="E151" s="237" t="s">
        <v>304</v>
      </c>
      <c r="F151" s="251">
        <v>-937.5</v>
      </c>
      <c r="G151" s="245">
        <v>999969</v>
      </c>
      <c r="H151" s="246">
        <v>999969</v>
      </c>
      <c r="I151" s="252">
        <f>G151-H151</f>
        <v>0</v>
      </c>
      <c r="J151" s="252">
        <f>$F151*I151</f>
        <v>0</v>
      </c>
      <c r="K151" s="768">
        <f>J151/1000000</f>
        <v>0</v>
      </c>
      <c r="L151" s="245">
        <v>999877</v>
      </c>
      <c r="M151" s="246">
        <v>999920</v>
      </c>
      <c r="N151" s="252">
        <f>L151-M151</f>
        <v>-43</v>
      </c>
      <c r="O151" s="252">
        <f>$F151*N151</f>
        <v>40312.5</v>
      </c>
      <c r="P151" s="768">
        <f>O151/1000000</f>
        <v>4.0312500000000001E-2</v>
      </c>
      <c r="Q151" s="342"/>
    </row>
    <row r="152" spans="1:17" s="487" customFormat="1" ht="15">
      <c r="A152" s="261">
        <v>12</v>
      </c>
      <c r="B152" s="563" t="s">
        <v>413</v>
      </c>
      <c r="C152" s="265">
        <v>4864808</v>
      </c>
      <c r="D152" s="251" t="s">
        <v>12</v>
      </c>
      <c r="E152" s="237" t="s">
        <v>304</v>
      </c>
      <c r="F152" s="251">
        <v>-187.5</v>
      </c>
      <c r="G152" s="245">
        <v>980831</v>
      </c>
      <c r="H152" s="246">
        <v>980831</v>
      </c>
      <c r="I152" s="252">
        <f>G152-H152</f>
        <v>0</v>
      </c>
      <c r="J152" s="252">
        <f>$F152*I152</f>
        <v>0</v>
      </c>
      <c r="K152" s="768">
        <f>J152/1000000</f>
        <v>0</v>
      </c>
      <c r="L152" s="245">
        <v>3239</v>
      </c>
      <c r="M152" s="246">
        <v>3212</v>
      </c>
      <c r="N152" s="252">
        <f>L152-M152</f>
        <v>27</v>
      </c>
      <c r="O152" s="252">
        <f>$F152*N152</f>
        <v>-5062.5</v>
      </c>
      <c r="P152" s="768">
        <f>O152/1000000</f>
        <v>-5.0625000000000002E-3</v>
      </c>
      <c r="Q152" s="342"/>
    </row>
    <row r="153" spans="1:17" s="487" customFormat="1" ht="15">
      <c r="A153" s="261">
        <v>13</v>
      </c>
      <c r="B153" s="563" t="s">
        <v>472</v>
      </c>
      <c r="C153" s="265">
        <v>4865080</v>
      </c>
      <c r="D153" s="251" t="s">
        <v>12</v>
      </c>
      <c r="E153" s="237" t="s">
        <v>304</v>
      </c>
      <c r="F153" s="251">
        <v>-2500</v>
      </c>
      <c r="G153" s="245">
        <v>0</v>
      </c>
      <c r="H153" s="246">
        <v>0</v>
      </c>
      <c r="I153" s="252">
        <f>G153-H153</f>
        <v>0</v>
      </c>
      <c r="J153" s="252">
        <f>$F153*I153</f>
        <v>0</v>
      </c>
      <c r="K153" s="768">
        <f>J153/1000000</f>
        <v>0</v>
      </c>
      <c r="L153" s="245">
        <v>1</v>
      </c>
      <c r="M153" s="246">
        <v>4</v>
      </c>
      <c r="N153" s="252">
        <f>L153-M153</f>
        <v>-3</v>
      </c>
      <c r="O153" s="252">
        <f>$F153*N153</f>
        <v>7500</v>
      </c>
      <c r="P153" s="768">
        <f>O153/1000000</f>
        <v>7.4999999999999997E-3</v>
      </c>
      <c r="Q153" s="342"/>
    </row>
    <row r="154" spans="1:17" s="237" customFormat="1" ht="15.75" thickBot="1">
      <c r="A154" s="515">
        <v>14</v>
      </c>
      <c r="B154" s="558" t="s">
        <v>414</v>
      </c>
      <c r="C154" s="559">
        <v>4864822</v>
      </c>
      <c r="D154" s="564" t="s">
        <v>12</v>
      </c>
      <c r="E154" s="560" t="s">
        <v>304</v>
      </c>
      <c r="F154" s="559">
        <v>-100</v>
      </c>
      <c r="G154" s="326">
        <v>993037</v>
      </c>
      <c r="H154" s="327">
        <v>993035</v>
      </c>
      <c r="I154" s="559">
        <f>G154-H154</f>
        <v>2</v>
      </c>
      <c r="J154" s="559">
        <f>$F154*I154</f>
        <v>-200</v>
      </c>
      <c r="K154" s="769">
        <f>J154/1000000</f>
        <v>-2.0000000000000001E-4</v>
      </c>
      <c r="L154" s="326">
        <v>31202</v>
      </c>
      <c r="M154" s="327">
        <v>30902</v>
      </c>
      <c r="N154" s="559">
        <f>L154-M154</f>
        <v>300</v>
      </c>
      <c r="O154" s="559">
        <f>$F154*N154</f>
        <v>-30000</v>
      </c>
      <c r="P154" s="769">
        <f>O154/1000000</f>
        <v>-0.03</v>
      </c>
      <c r="Q154" s="565"/>
    </row>
    <row r="155" spans="1:17" ht="15.75" thickTop="1">
      <c r="A155" s="333"/>
      <c r="B155" s="333"/>
      <c r="C155" s="333"/>
      <c r="D155" s="333"/>
      <c r="E155" s="333"/>
      <c r="F155" s="333"/>
      <c r="G155" s="333"/>
      <c r="H155" s="333"/>
      <c r="I155" s="333"/>
      <c r="J155" s="333"/>
      <c r="K155" s="333"/>
      <c r="L155" s="388"/>
      <c r="M155" s="333"/>
      <c r="N155" s="333"/>
      <c r="O155" s="333"/>
      <c r="P155" s="333"/>
      <c r="Q155" s="333"/>
    </row>
    <row r="156" spans="1:17" ht="18">
      <c r="A156" s="351"/>
      <c r="B156" s="203" t="s">
        <v>270</v>
      </c>
      <c r="C156" s="351"/>
      <c r="D156" s="351"/>
      <c r="E156" s="351"/>
      <c r="F156" s="351"/>
      <c r="G156" s="351"/>
      <c r="H156" s="351"/>
      <c r="I156" s="351"/>
      <c r="J156" s="351"/>
      <c r="K156" s="115">
        <f>SUM(K133:K155)</f>
        <v>-0.11302811000000001</v>
      </c>
      <c r="L156" s="351"/>
      <c r="M156" s="351"/>
      <c r="N156" s="351"/>
      <c r="O156" s="351"/>
      <c r="P156" s="115">
        <f>SUM(P133:P155)</f>
        <v>-8.8348969999999999E-2</v>
      </c>
      <c r="Q156" s="351"/>
    </row>
    <row r="157" spans="1:17" ht="15.75">
      <c r="A157" s="351"/>
      <c r="B157" s="351"/>
      <c r="C157" s="351"/>
      <c r="D157" s="351"/>
      <c r="E157" s="351"/>
      <c r="F157" s="351"/>
      <c r="G157" s="351"/>
      <c r="H157" s="351"/>
      <c r="I157" s="351"/>
      <c r="J157" s="351"/>
      <c r="K157" s="67"/>
      <c r="L157" s="351"/>
      <c r="M157" s="351"/>
      <c r="N157" s="351"/>
      <c r="O157" s="351"/>
      <c r="P157" s="67"/>
      <c r="Q157" s="351"/>
    </row>
    <row r="158" spans="1:17" ht="15.75">
      <c r="A158" s="351"/>
      <c r="B158" s="351"/>
      <c r="C158" s="351"/>
      <c r="D158" s="351"/>
      <c r="E158" s="351"/>
      <c r="F158" s="351"/>
      <c r="G158" s="351"/>
      <c r="H158" s="351"/>
      <c r="I158" s="351"/>
      <c r="J158" s="351"/>
      <c r="K158" s="67"/>
      <c r="L158" s="351"/>
      <c r="M158" s="351"/>
      <c r="N158" s="351"/>
      <c r="O158" s="351"/>
      <c r="P158" s="67"/>
      <c r="Q158" s="351"/>
    </row>
    <row r="159" spans="1:17" ht="15.75">
      <c r="A159" s="351"/>
      <c r="B159" s="351"/>
      <c r="C159" s="351"/>
      <c r="D159" s="351"/>
      <c r="E159" s="351"/>
      <c r="F159" s="351"/>
      <c r="G159" s="351"/>
      <c r="H159" s="351"/>
      <c r="I159" s="351"/>
      <c r="J159" s="351"/>
      <c r="K159" s="67"/>
      <c r="L159" s="351"/>
      <c r="M159" s="351"/>
      <c r="N159" s="351"/>
      <c r="O159" s="351"/>
      <c r="P159" s="67"/>
      <c r="Q159" s="351"/>
    </row>
    <row r="160" spans="1:17" ht="15.75">
      <c r="A160" s="351"/>
      <c r="B160" s="351"/>
      <c r="C160" s="351"/>
      <c r="D160" s="351"/>
      <c r="E160" s="351"/>
      <c r="F160" s="351"/>
      <c r="G160" s="351"/>
      <c r="H160" s="351"/>
      <c r="I160" s="351"/>
      <c r="J160" s="351"/>
      <c r="K160" s="67"/>
      <c r="L160" s="351"/>
      <c r="M160" s="351"/>
      <c r="N160" s="351"/>
      <c r="O160" s="351"/>
      <c r="P160" s="67"/>
      <c r="Q160" s="351"/>
    </row>
    <row r="161" spans="1:17" ht="15.75">
      <c r="A161" s="351"/>
      <c r="B161" s="351"/>
      <c r="C161" s="351"/>
      <c r="D161" s="351"/>
      <c r="E161" s="351"/>
      <c r="F161" s="351"/>
      <c r="G161" s="351"/>
      <c r="H161" s="351"/>
      <c r="I161" s="351"/>
      <c r="J161" s="351"/>
      <c r="K161" s="67"/>
      <c r="L161" s="351"/>
      <c r="M161" s="351"/>
      <c r="N161" s="351"/>
      <c r="O161" s="351"/>
      <c r="P161" s="67"/>
      <c r="Q161" s="351"/>
    </row>
    <row r="162" spans="1:17" ht="13.5" thickBot="1">
      <c r="A162" s="404"/>
      <c r="B162" s="404"/>
      <c r="C162" s="404"/>
      <c r="D162" s="404"/>
      <c r="E162" s="404"/>
      <c r="F162" s="404"/>
      <c r="G162" s="404"/>
      <c r="H162" s="404"/>
      <c r="I162" s="404"/>
      <c r="J162" s="404"/>
      <c r="K162" s="404"/>
      <c r="L162" s="404"/>
      <c r="M162" s="404"/>
      <c r="N162" s="404"/>
      <c r="O162" s="404"/>
      <c r="P162" s="404"/>
      <c r="Q162" s="404"/>
    </row>
    <row r="163" spans="1:17" ht="31.5" customHeight="1">
      <c r="A163" s="104" t="s">
        <v>219</v>
      </c>
      <c r="B163" s="105"/>
      <c r="C163" s="105"/>
      <c r="D163" s="106"/>
      <c r="E163" s="107"/>
      <c r="F163" s="106"/>
      <c r="G163" s="106"/>
      <c r="H163" s="105"/>
      <c r="I163" s="108"/>
      <c r="J163" s="109"/>
      <c r="K163" s="110"/>
      <c r="L163" s="401"/>
      <c r="M163" s="401"/>
      <c r="N163" s="401"/>
      <c r="O163" s="401"/>
      <c r="P163" s="401"/>
      <c r="Q163" s="402"/>
    </row>
    <row r="164" spans="1:17" ht="28.5" customHeight="1">
      <c r="A164" s="111" t="s">
        <v>267</v>
      </c>
      <c r="B164" s="64"/>
      <c r="C164" s="64"/>
      <c r="D164" s="64"/>
      <c r="E164" s="65"/>
      <c r="F164" s="64"/>
      <c r="G164" s="64"/>
      <c r="H164" s="64"/>
      <c r="I164" s="66"/>
      <c r="J164" s="64"/>
      <c r="K164" s="103">
        <f>K122</f>
        <v>-7.0607640099999998</v>
      </c>
      <c r="L164" s="351"/>
      <c r="M164" s="351"/>
      <c r="N164" s="351"/>
      <c r="O164" s="351"/>
      <c r="P164" s="103">
        <f>P122</f>
        <v>-2.42735645</v>
      </c>
      <c r="Q164" s="403"/>
    </row>
    <row r="165" spans="1:17" ht="28.5" customHeight="1">
      <c r="A165" s="111" t="s">
        <v>268</v>
      </c>
      <c r="B165" s="64"/>
      <c r="C165" s="64"/>
      <c r="D165" s="64"/>
      <c r="E165" s="65"/>
      <c r="F165" s="64"/>
      <c r="G165" s="64"/>
      <c r="H165" s="64"/>
      <c r="I165" s="66"/>
      <c r="J165" s="64"/>
      <c r="K165" s="103">
        <f>K156</f>
        <v>-0.11302811000000001</v>
      </c>
      <c r="L165" s="351"/>
      <c r="M165" s="351"/>
      <c r="N165" s="351"/>
      <c r="O165" s="351"/>
      <c r="P165" s="103">
        <f>P156</f>
        <v>-8.8348969999999999E-2</v>
      </c>
      <c r="Q165" s="403"/>
    </row>
    <row r="166" spans="1:17" ht="28.5" customHeight="1">
      <c r="A166" s="111" t="s">
        <v>220</v>
      </c>
      <c r="B166" s="64"/>
      <c r="C166" s="64"/>
      <c r="D166" s="64"/>
      <c r="E166" s="65"/>
      <c r="F166" s="64"/>
      <c r="G166" s="64"/>
      <c r="H166" s="64"/>
      <c r="I166" s="66"/>
      <c r="J166" s="64"/>
      <c r="K166" s="103">
        <f>'ROHTAK ROAD'!K43</f>
        <v>-7.7249999999999999E-2</v>
      </c>
      <c r="L166" s="351"/>
      <c r="M166" s="351"/>
      <c r="N166" s="351"/>
      <c r="O166" s="351"/>
      <c r="P166" s="103">
        <f>'ROHTAK ROAD'!P43</f>
        <v>-0.26543749999999999</v>
      </c>
      <c r="Q166" s="403"/>
    </row>
    <row r="167" spans="1:17" ht="27.75" customHeight="1" thickBot="1">
      <c r="A167" s="113" t="s">
        <v>221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305">
        <f>SUM(K164:K166)</f>
        <v>-7.2510421200000001</v>
      </c>
      <c r="L167" s="404"/>
      <c r="M167" s="404"/>
      <c r="N167" s="404"/>
      <c r="O167" s="404"/>
      <c r="P167" s="305">
        <f>SUM(P164:P166)</f>
        <v>-2.7811429200000002</v>
      </c>
      <c r="Q167" s="405"/>
    </row>
    <row r="171" spans="1:17" ht="13.5" thickBot="1">
      <c r="A171" s="169"/>
    </row>
    <row r="172" spans="1:17">
      <c r="A172" s="406"/>
      <c r="B172" s="407"/>
      <c r="C172" s="407"/>
      <c r="D172" s="407"/>
      <c r="E172" s="407"/>
      <c r="F172" s="407"/>
      <c r="G172" s="407"/>
      <c r="H172" s="401"/>
      <c r="I172" s="401"/>
      <c r="J172" s="401"/>
      <c r="K172" s="401"/>
      <c r="L172" s="401"/>
      <c r="M172" s="401"/>
      <c r="N172" s="401"/>
      <c r="O172" s="401"/>
      <c r="P172" s="401"/>
      <c r="Q172" s="402"/>
    </row>
    <row r="173" spans="1:17" ht="23.25">
      <c r="A173" s="408" t="s">
        <v>285</v>
      </c>
      <c r="B173" s="409"/>
      <c r="C173" s="409"/>
      <c r="D173" s="409"/>
      <c r="E173" s="409"/>
      <c r="F173" s="409"/>
      <c r="G173" s="409"/>
      <c r="H173" s="351"/>
      <c r="I173" s="351"/>
      <c r="J173" s="351"/>
      <c r="K173" s="351"/>
      <c r="L173" s="351"/>
      <c r="M173" s="351"/>
      <c r="N173" s="351"/>
      <c r="O173" s="351"/>
      <c r="P173" s="351"/>
      <c r="Q173" s="403"/>
    </row>
    <row r="174" spans="1:17">
      <c r="A174" s="410"/>
      <c r="B174" s="409"/>
      <c r="C174" s="409"/>
      <c r="D174" s="409"/>
      <c r="E174" s="409"/>
      <c r="F174" s="409"/>
      <c r="G174" s="409"/>
      <c r="H174" s="351"/>
      <c r="I174" s="351"/>
      <c r="J174" s="351"/>
      <c r="K174" s="351"/>
      <c r="L174" s="351"/>
      <c r="M174" s="351"/>
      <c r="N174" s="351"/>
      <c r="O174" s="351"/>
      <c r="P174" s="351"/>
      <c r="Q174" s="403"/>
    </row>
    <row r="175" spans="1:17" ht="15.75">
      <c r="A175" s="411"/>
      <c r="B175" s="412"/>
      <c r="C175" s="412"/>
      <c r="D175" s="412"/>
      <c r="E175" s="412"/>
      <c r="F175" s="412"/>
      <c r="G175" s="412"/>
      <c r="H175" s="351"/>
      <c r="I175" s="351"/>
      <c r="J175" s="351"/>
      <c r="K175" s="413" t="s">
        <v>297</v>
      </c>
      <c r="L175" s="351"/>
      <c r="M175" s="351"/>
      <c r="N175" s="351"/>
      <c r="O175" s="351"/>
      <c r="P175" s="413" t="s">
        <v>298</v>
      </c>
      <c r="Q175" s="403"/>
    </row>
    <row r="176" spans="1:17">
      <c r="A176" s="414"/>
      <c r="B176" s="74"/>
      <c r="C176" s="74"/>
      <c r="D176" s="74"/>
      <c r="E176" s="74"/>
      <c r="F176" s="74"/>
      <c r="G176" s="74"/>
      <c r="H176" s="351"/>
      <c r="I176" s="351"/>
      <c r="J176" s="351"/>
      <c r="K176" s="351"/>
      <c r="L176" s="351"/>
      <c r="M176" s="351"/>
      <c r="N176" s="351"/>
      <c r="O176" s="351"/>
      <c r="P176" s="351"/>
      <c r="Q176" s="403"/>
    </row>
    <row r="177" spans="1:17">
      <c r="A177" s="414"/>
      <c r="B177" s="74"/>
      <c r="C177" s="74"/>
      <c r="D177" s="74"/>
      <c r="E177" s="74"/>
      <c r="F177" s="74"/>
      <c r="G177" s="74"/>
      <c r="H177" s="351"/>
      <c r="I177" s="351"/>
      <c r="J177" s="351"/>
      <c r="K177" s="351"/>
      <c r="L177" s="351"/>
      <c r="M177" s="351"/>
      <c r="N177" s="351"/>
      <c r="O177" s="351"/>
      <c r="P177" s="351"/>
      <c r="Q177" s="403"/>
    </row>
    <row r="178" spans="1:17" ht="24.75" customHeight="1">
      <c r="A178" s="415" t="s">
        <v>288</v>
      </c>
      <c r="B178" s="416"/>
      <c r="C178" s="416"/>
      <c r="D178" s="417"/>
      <c r="E178" s="417"/>
      <c r="F178" s="418"/>
      <c r="G178" s="417"/>
      <c r="H178" s="351"/>
      <c r="I178" s="351"/>
      <c r="J178" s="351"/>
      <c r="K178" s="419">
        <f>K167</f>
        <v>-7.2510421200000001</v>
      </c>
      <c r="L178" s="417" t="s">
        <v>286</v>
      </c>
      <c r="M178" s="351"/>
      <c r="N178" s="351"/>
      <c r="O178" s="351"/>
      <c r="P178" s="419">
        <f>P167</f>
        <v>-2.7811429200000002</v>
      </c>
      <c r="Q178" s="420" t="s">
        <v>286</v>
      </c>
    </row>
    <row r="179" spans="1:17" ht="37.5" customHeight="1">
      <c r="A179" s="901" t="s">
        <v>521</v>
      </c>
      <c r="B179" s="902"/>
      <c r="C179" s="902"/>
      <c r="D179" s="902"/>
      <c r="E179" s="902"/>
      <c r="F179" s="902"/>
      <c r="G179" s="409"/>
      <c r="H179" s="351"/>
      <c r="I179" s="351"/>
      <c r="J179" s="351"/>
      <c r="K179" s="898">
        <v>-9.9414999999999996</v>
      </c>
      <c r="L179" s="899" t="s">
        <v>286</v>
      </c>
      <c r="M179" s="351"/>
      <c r="N179" s="351"/>
      <c r="O179" s="351"/>
      <c r="P179" s="898">
        <v>-1.1475</v>
      </c>
      <c r="Q179" s="899" t="s">
        <v>286</v>
      </c>
    </row>
    <row r="180" spans="1:17" ht="18" customHeight="1">
      <c r="A180" s="425" t="s">
        <v>287</v>
      </c>
      <c r="B180" s="34"/>
      <c r="C180" s="34"/>
      <c r="D180" s="409"/>
      <c r="E180" s="409"/>
      <c r="F180" s="426"/>
      <c r="G180" s="417"/>
      <c r="H180" s="351"/>
      <c r="I180" s="351"/>
      <c r="J180" s="351"/>
      <c r="K180" s="419">
        <f>'STEPPED UP GENCO'!K72</f>
        <v>0.25270870280000002</v>
      </c>
      <c r="L180" s="417" t="s">
        <v>286</v>
      </c>
      <c r="M180" s="351"/>
      <c r="N180" s="351"/>
      <c r="O180" s="351"/>
      <c r="P180" s="419">
        <f>'STEPPED UP GENCO'!P72</f>
        <v>0.42272606110000011</v>
      </c>
      <c r="Q180" s="420" t="s">
        <v>286</v>
      </c>
    </row>
    <row r="181" spans="1:17">
      <c r="A181" s="427"/>
      <c r="B181" s="351"/>
      <c r="C181" s="351"/>
      <c r="D181" s="351"/>
      <c r="E181" s="351"/>
      <c r="F181" s="351"/>
      <c r="G181" s="351"/>
      <c r="H181" s="351"/>
      <c r="I181" s="351"/>
      <c r="J181" s="351"/>
      <c r="K181" s="351"/>
      <c r="L181" s="351"/>
      <c r="M181" s="351"/>
      <c r="N181" s="351"/>
      <c r="O181" s="351"/>
      <c r="P181" s="351"/>
      <c r="Q181" s="403"/>
    </row>
    <row r="182" spans="1:17" ht="2.25" customHeight="1">
      <c r="A182" s="427"/>
      <c r="B182" s="351"/>
      <c r="C182" s="351"/>
      <c r="D182" s="351"/>
      <c r="E182" s="351"/>
      <c r="F182" s="351"/>
      <c r="G182" s="351"/>
      <c r="H182" s="351"/>
      <c r="I182" s="351"/>
      <c r="J182" s="351"/>
      <c r="K182" s="351"/>
      <c r="L182" s="351"/>
      <c r="M182" s="351"/>
      <c r="N182" s="351"/>
      <c r="O182" s="351"/>
      <c r="P182" s="351"/>
      <c r="Q182" s="403"/>
    </row>
    <row r="183" spans="1:17" ht="7.5" customHeight="1">
      <c r="A183" s="427"/>
      <c r="B183" s="351"/>
      <c r="C183" s="351"/>
      <c r="D183" s="351"/>
      <c r="E183" s="351"/>
      <c r="F183" s="351"/>
      <c r="G183" s="351"/>
      <c r="H183" s="351"/>
      <c r="I183" s="351"/>
      <c r="J183" s="351"/>
      <c r="K183" s="351"/>
      <c r="L183" s="351"/>
      <c r="M183" s="351"/>
      <c r="N183" s="351"/>
      <c r="O183" s="351"/>
      <c r="P183" s="351"/>
      <c r="Q183" s="403"/>
    </row>
    <row r="184" spans="1:17" ht="21" thickBot="1">
      <c r="A184" s="428"/>
      <c r="B184" s="404"/>
      <c r="C184" s="404"/>
      <c r="D184" s="404"/>
      <c r="E184" s="404"/>
      <c r="F184" s="404"/>
      <c r="G184" s="404"/>
      <c r="H184" s="429"/>
      <c r="I184" s="429"/>
      <c r="J184" s="430" t="s">
        <v>289</v>
      </c>
      <c r="K184" s="431">
        <f>SUM(K178:K183)</f>
        <v>-16.939833417199999</v>
      </c>
      <c r="L184" s="429" t="s">
        <v>286</v>
      </c>
      <c r="M184" s="432"/>
      <c r="N184" s="404"/>
      <c r="O184" s="404"/>
      <c r="P184" s="431">
        <f>SUM(P178:P183)</f>
        <v>-3.5059168589</v>
      </c>
      <c r="Q184" s="433" t="s">
        <v>286</v>
      </c>
    </row>
  </sheetData>
  <mergeCells count="1">
    <mergeCell ref="A179:F179"/>
  </mergeCells>
  <phoneticPr fontId="5" type="noConversion"/>
  <printOptions horizontalCentered="1"/>
  <pageMargins left="0.39" right="0.25" top="0.36" bottom="0" header="0.38" footer="0.5"/>
  <pageSetup scale="52" orientation="landscape" verticalDpi="300" r:id="rId1"/>
  <headerFooter alignWithMargins="0"/>
  <rowBreaks count="2" manualBreakCount="2">
    <brk id="72" max="16" man="1"/>
    <brk id="127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24"/>
      <c r="B1" s="212"/>
      <c r="C1" s="625"/>
    </row>
    <row r="2" spans="1:3" ht="20.25">
      <c r="A2" s="624"/>
      <c r="B2" s="212"/>
      <c r="C2" s="625"/>
    </row>
    <row r="3" spans="1:3" ht="20.25">
      <c r="A3" s="624"/>
      <c r="B3" s="212"/>
      <c r="C3" s="625"/>
    </row>
    <row r="4" spans="1:3" ht="20.25">
      <c r="A4" s="624"/>
      <c r="B4" s="212"/>
      <c r="C4" s="625"/>
    </row>
    <row r="5" spans="1:3" ht="20.25">
      <c r="A5" s="624"/>
      <c r="B5" s="212"/>
      <c r="C5" s="625"/>
    </row>
    <row r="6" spans="1:3" ht="20.25">
      <c r="A6" s="624"/>
      <c r="B6" s="212"/>
      <c r="C6" s="625"/>
    </row>
    <row r="7" spans="1:3" ht="20.25">
      <c r="A7" s="624"/>
      <c r="B7" s="212"/>
      <c r="C7" s="625"/>
    </row>
    <row r="8" spans="1:3" ht="20.25">
      <c r="A8" s="624"/>
      <c r="B8" s="212"/>
      <c r="C8" s="625"/>
    </row>
    <row r="9" spans="1:3" ht="20.25">
      <c r="A9" s="624"/>
      <c r="B9" s="212"/>
      <c r="C9" s="625"/>
    </row>
    <row r="10" spans="1:3" ht="20.25">
      <c r="A10" s="624"/>
      <c r="B10" s="212"/>
      <c r="C10" s="625"/>
    </row>
    <row r="11" spans="1:3" ht="20.25">
      <c r="A11" s="624"/>
      <c r="B11" s="212"/>
      <c r="C11" s="625"/>
    </row>
    <row r="12" spans="1:3" ht="20.25">
      <c r="A12" s="624"/>
      <c r="B12" s="212"/>
      <c r="C12" s="625"/>
    </row>
    <row r="13" spans="1:3" ht="20.25">
      <c r="A13" s="624"/>
      <c r="B13" s="212"/>
      <c r="C13" s="625"/>
    </row>
    <row r="14" spans="1:3" ht="20.25">
      <c r="A14" s="624"/>
      <c r="B14" s="212"/>
      <c r="C14" s="625"/>
    </row>
    <row r="15" spans="1:3" ht="20.25">
      <c r="A15" s="624"/>
      <c r="B15" s="212"/>
      <c r="C15" s="625"/>
    </row>
    <row r="16" spans="1:3" ht="20.25">
      <c r="A16" s="624"/>
      <c r="B16" s="212"/>
      <c r="C16" s="625"/>
    </row>
    <row r="17" spans="1:3" ht="20.25">
      <c r="A17" s="623"/>
      <c r="B17" s="214"/>
      <c r="C17" s="625"/>
    </row>
    <row r="18" spans="1:3" ht="20.25">
      <c r="A18" s="624"/>
      <c r="B18" s="212"/>
      <c r="C18" s="625"/>
    </row>
    <row r="19" spans="1:3" ht="20.25">
      <c r="A19" s="624"/>
      <c r="B19" s="212"/>
      <c r="C19" s="625"/>
    </row>
    <row r="20" spans="1:3" ht="20.25">
      <c r="A20" s="624"/>
      <c r="B20" s="212"/>
      <c r="C20" s="625"/>
    </row>
    <row r="21" spans="1:3" ht="20.25">
      <c r="A21" s="624"/>
      <c r="B21" s="212"/>
      <c r="C21" s="625"/>
    </row>
    <row r="22" spans="1:3" ht="20.25">
      <c r="A22" s="624"/>
      <c r="B22" s="212"/>
      <c r="C22" s="625"/>
    </row>
    <row r="23" spans="1:3" ht="20.25">
      <c r="A23" s="624"/>
      <c r="C23" s="625"/>
    </row>
    <row r="24" spans="1:3" ht="20.25">
      <c r="A24" s="624"/>
      <c r="C24" s="625"/>
    </row>
    <row r="25" spans="1:3" ht="20.25">
      <c r="A25" s="624"/>
      <c r="C25" s="625"/>
    </row>
    <row r="26" spans="1:3" ht="20.25">
      <c r="A26" s="624"/>
      <c r="B26" s="212"/>
      <c r="C26" s="625"/>
    </row>
    <row r="27" spans="1:3" ht="20.25">
      <c r="A27" s="624"/>
      <c r="B27" s="212"/>
      <c r="C27" s="625"/>
    </row>
    <row r="28" spans="1:3" ht="20.25">
      <c r="A28" s="624"/>
      <c r="B28" s="212"/>
      <c r="C28" s="625"/>
    </row>
    <row r="29" spans="1:3" ht="20.25">
      <c r="A29" s="624"/>
      <c r="B29" s="212"/>
      <c r="C29" s="625"/>
    </row>
    <row r="30" spans="1:3" ht="20.25">
      <c r="A30" s="624"/>
      <c r="B30" s="212"/>
      <c r="C30" s="625"/>
    </row>
    <row r="31" spans="1:3" ht="20.25">
      <c r="A31" s="624"/>
      <c r="B31" s="212"/>
      <c r="C31" s="625"/>
    </row>
    <row r="32" spans="1:3">
      <c r="A32" s="122"/>
      <c r="B32" s="122"/>
      <c r="C32" s="625"/>
    </row>
    <row r="33" spans="1:3">
      <c r="A33" s="122"/>
      <c r="B33" s="122"/>
      <c r="C33" s="625"/>
    </row>
    <row r="34" spans="1:3">
      <c r="A34" s="121"/>
      <c r="B34" s="121"/>
      <c r="C34" s="625"/>
    </row>
    <row r="35" spans="1:3">
      <c r="A35" s="122"/>
      <c r="B35" s="122"/>
      <c r="C35" s="625"/>
    </row>
    <row r="36" spans="1:3">
      <c r="A36" s="122"/>
      <c r="B36" s="122"/>
      <c r="C36" s="625"/>
    </row>
    <row r="37" spans="1:3">
      <c r="A37" s="122"/>
      <c r="B37" s="122"/>
      <c r="C37" s="625"/>
    </row>
    <row r="38" spans="1:3">
      <c r="A38" s="122"/>
      <c r="B38" s="122"/>
      <c r="C38" s="625"/>
    </row>
    <row r="39" spans="1:3">
      <c r="A39" s="122"/>
      <c r="B39" s="122"/>
      <c r="C39" s="625"/>
    </row>
    <row r="40" spans="1:3">
      <c r="A40" s="122"/>
      <c r="B40" s="122"/>
      <c r="C40" s="625"/>
    </row>
    <row r="41" spans="1:3">
      <c r="A41" s="122"/>
      <c r="B41" s="122"/>
      <c r="C41" s="625"/>
    </row>
    <row r="42" spans="1:3">
      <c r="A42" s="122"/>
      <c r="B42" s="122"/>
      <c r="C42" s="625"/>
    </row>
    <row r="43" spans="1:3">
      <c r="A43" s="122"/>
      <c r="B43" s="122"/>
      <c r="C43" s="625"/>
    </row>
    <row r="44" spans="1:3">
      <c r="A44" s="122"/>
      <c r="B44" s="122"/>
      <c r="C44" s="625"/>
    </row>
    <row r="45" spans="1:3" ht="14.25">
      <c r="A45" s="237"/>
      <c r="B45" s="237"/>
      <c r="C45" s="625"/>
    </row>
    <row r="46" spans="1:3">
      <c r="A46" s="122"/>
      <c r="B46" s="122"/>
      <c r="C46" s="625"/>
    </row>
    <row r="47" spans="1:3">
      <c r="A47" s="122"/>
      <c r="B47" s="122"/>
      <c r="C47" s="625"/>
    </row>
    <row r="48" spans="1:3">
      <c r="A48" s="122"/>
      <c r="B48" s="122"/>
      <c r="C48" s="625"/>
    </row>
    <row r="49" spans="1:3">
      <c r="A49" s="122"/>
      <c r="B49" s="122"/>
      <c r="C49" s="625"/>
    </row>
    <row r="50" spans="1:3">
      <c r="A50" s="122"/>
      <c r="B50" s="122"/>
      <c r="C50" s="625"/>
    </row>
    <row r="51" spans="1:3">
      <c r="A51" s="122"/>
      <c r="B51" s="122"/>
      <c r="C51" s="625"/>
    </row>
    <row r="52" spans="1:3">
      <c r="A52" s="351"/>
      <c r="B52" s="351"/>
      <c r="C52" s="625"/>
    </row>
    <row r="53" spans="1:3">
      <c r="A53" s="124"/>
      <c r="B53" s="124"/>
      <c r="C53" s="625"/>
    </row>
    <row r="54" spans="1:3">
      <c r="A54" s="351"/>
      <c r="B54" s="351"/>
      <c r="C54" s="625"/>
    </row>
    <row r="55" spans="1:3">
      <c r="A55" s="613"/>
      <c r="B55" s="613"/>
      <c r="C55" s="625"/>
    </row>
    <row r="56" spans="1:3">
      <c r="A56" s="124"/>
      <c r="B56" s="124"/>
      <c r="C56" s="625"/>
    </row>
    <row r="57" spans="1:3">
      <c r="A57" s="122"/>
      <c r="B57" s="122"/>
      <c r="C57" s="625"/>
    </row>
    <row r="58" spans="1:3">
      <c r="A58" s="122"/>
      <c r="B58" s="122"/>
      <c r="C58" s="625"/>
    </row>
    <row r="59" spans="1:3" ht="16.5">
      <c r="A59" s="242"/>
      <c r="B59" s="242"/>
      <c r="C59" s="625"/>
    </row>
    <row r="60" spans="1:3">
      <c r="A60" s="122"/>
      <c r="B60" s="122"/>
      <c r="C60" s="625"/>
    </row>
    <row r="61" spans="1:3">
      <c r="A61" s="122"/>
      <c r="B61" s="122"/>
      <c r="C61" s="625"/>
    </row>
    <row r="62" spans="1:3">
      <c r="A62" s="124"/>
      <c r="B62" s="124"/>
      <c r="C62" s="625"/>
    </row>
    <row r="63" spans="1:3">
      <c r="A63" s="124"/>
      <c r="B63" s="124"/>
      <c r="C63" s="625"/>
    </row>
    <row r="64" spans="1:3">
      <c r="A64" s="129"/>
      <c r="B64" s="129"/>
      <c r="C64" s="625"/>
    </row>
    <row r="65" spans="1:3" ht="18">
      <c r="A65" s="455"/>
      <c r="B65" s="223"/>
      <c r="C65" s="625"/>
    </row>
    <row r="66" spans="1:3" ht="18">
      <c r="A66" s="455"/>
      <c r="B66" s="223"/>
      <c r="C66" s="625"/>
    </row>
    <row r="67" spans="1:3" ht="18">
      <c r="A67" s="455"/>
      <c r="B67" s="223"/>
      <c r="C67" s="625"/>
    </row>
    <row r="68" spans="1:3" ht="18.75" thickBot="1">
      <c r="A68" s="621"/>
      <c r="B68" s="223"/>
      <c r="C68" s="611"/>
    </row>
    <row r="69" spans="1:3" ht="20.25">
      <c r="A69" s="622"/>
      <c r="B69" s="223"/>
      <c r="C69" s="611"/>
    </row>
    <row r="70" spans="1:3" ht="20.25">
      <c r="A70" s="622"/>
      <c r="B70" s="223"/>
      <c r="C70" s="611"/>
    </row>
    <row r="71" spans="1:3" ht="20.25">
      <c r="A71" s="622"/>
      <c r="B71" s="223"/>
      <c r="C71" s="611"/>
    </row>
    <row r="72" spans="1:3" ht="20.25">
      <c r="A72" s="622"/>
      <c r="B72" s="223"/>
      <c r="C72" s="611"/>
    </row>
    <row r="73" spans="1:3" ht="20.25">
      <c r="A73" s="622"/>
      <c r="B73" s="223"/>
      <c r="C73" s="611"/>
    </row>
    <row r="74" spans="1:3" ht="20.25">
      <c r="A74" s="622"/>
      <c r="B74" s="223"/>
      <c r="C74" s="611"/>
    </row>
    <row r="75" spans="1:3" ht="20.25">
      <c r="A75" s="622"/>
      <c r="B75" s="223"/>
      <c r="C75" s="611"/>
    </row>
    <row r="76" spans="1:3" ht="18.75" thickBot="1">
      <c r="A76" s="36"/>
      <c r="B76" s="223"/>
      <c r="C76" s="611"/>
    </row>
    <row r="77" spans="1:3">
      <c r="C77" s="611"/>
    </row>
    <row r="78" spans="1:3">
      <c r="C78" s="611"/>
    </row>
    <row r="79" spans="1:3" ht="18">
      <c r="B79" s="604"/>
      <c r="C79" s="611"/>
    </row>
    <row r="80" spans="1:3" ht="18">
      <c r="A80" s="610"/>
      <c r="B80" s="604"/>
      <c r="C80" s="611"/>
    </row>
    <row r="81" spans="1:3" ht="18">
      <c r="A81" s="610"/>
      <c r="B81" s="223"/>
      <c r="C81" s="611"/>
    </row>
    <row r="82" spans="1:3" ht="18">
      <c r="A82" s="610"/>
      <c r="B82" s="604"/>
      <c r="C82" s="611"/>
    </row>
    <row r="83" spans="1:3" ht="18">
      <c r="A83" s="610"/>
      <c r="B83" s="223"/>
      <c r="C83" s="611"/>
    </row>
    <row r="84" spans="1:3" ht="18">
      <c r="A84" s="610"/>
      <c r="B84" s="223"/>
      <c r="C84" s="611"/>
    </row>
    <row r="85" spans="1:3" ht="18">
      <c r="A85" s="610"/>
      <c r="B85" s="223"/>
      <c r="C85" s="611"/>
    </row>
    <row r="86" spans="1:3" ht="18">
      <c r="A86" s="610"/>
      <c r="B86" s="223"/>
      <c r="C86" s="611"/>
    </row>
    <row r="87" spans="1:3" ht="18">
      <c r="A87" s="610"/>
      <c r="B87" s="604"/>
      <c r="C87" s="611"/>
    </row>
    <row r="88" spans="1:3" ht="18">
      <c r="A88" s="610"/>
      <c r="B88" s="223"/>
      <c r="C88" s="611"/>
    </row>
    <row r="89" spans="1:3" ht="18">
      <c r="A89" s="616"/>
      <c r="B89" s="608"/>
      <c r="C89" s="611"/>
    </row>
    <row r="90" spans="1:3" ht="18">
      <c r="A90" s="610"/>
      <c r="B90" s="223"/>
      <c r="C90" s="611"/>
    </row>
    <row r="91" spans="1:3" ht="18">
      <c r="A91" s="610"/>
      <c r="B91" s="223"/>
      <c r="C91" s="611"/>
    </row>
    <row r="92" spans="1:3" ht="18">
      <c r="A92" s="193"/>
      <c r="B92" s="206"/>
      <c r="C92" s="611"/>
    </row>
    <row r="93" spans="1:3" ht="16.5">
      <c r="A93" s="609"/>
      <c r="B93" s="242"/>
      <c r="C93" s="611"/>
    </row>
    <row r="94" spans="1:3" ht="18">
      <c r="A94" s="610"/>
      <c r="C94" s="611"/>
    </row>
    <row r="95" spans="1:3" ht="18">
      <c r="A95" s="610"/>
      <c r="B95" s="223"/>
      <c r="C95" s="611"/>
    </row>
    <row r="96" spans="1:3" ht="18">
      <c r="A96" s="610"/>
      <c r="B96" s="223"/>
      <c r="C96" s="611"/>
    </row>
    <row r="97" spans="1:3" ht="18">
      <c r="A97" s="610"/>
      <c r="B97" s="223"/>
      <c r="C97" s="611"/>
    </row>
    <row r="98" spans="1:3" ht="16.5">
      <c r="A98" s="609"/>
      <c r="B98" s="242"/>
      <c r="C98" s="611"/>
    </row>
    <row r="99" spans="1:3" ht="16.5">
      <c r="A99" s="609"/>
      <c r="B99" s="242"/>
      <c r="C99" s="611"/>
    </row>
    <row r="100" spans="1:3" ht="16.5">
      <c r="A100" s="609"/>
      <c r="B100" s="242"/>
      <c r="C100" s="611"/>
    </row>
    <row r="101" spans="1:3" ht="16.5">
      <c r="A101" s="609"/>
      <c r="B101" s="242"/>
      <c r="C101" s="611"/>
    </row>
    <row r="102" spans="1:3" ht="16.5">
      <c r="A102" s="609"/>
      <c r="B102" s="242"/>
      <c r="C102" s="611"/>
    </row>
    <row r="103" spans="1:3" ht="16.5">
      <c r="A103" s="609"/>
      <c r="B103" s="242"/>
      <c r="C103" s="611"/>
    </row>
    <row r="104" spans="1:3" ht="16.5">
      <c r="A104" s="609"/>
      <c r="B104" s="242"/>
      <c r="C104" s="611"/>
    </row>
    <row r="105" spans="1:3" ht="16.5">
      <c r="A105" s="609"/>
      <c r="B105" s="242"/>
      <c r="C105" s="611"/>
    </row>
    <row r="106" spans="1:3" ht="16.5">
      <c r="A106" s="609"/>
      <c r="B106" s="242"/>
      <c r="C106" s="611"/>
    </row>
    <row r="107" spans="1:3" ht="16.5">
      <c r="A107" s="609"/>
      <c r="B107" s="607"/>
      <c r="C107" s="611"/>
    </row>
    <row r="108" spans="1:3" ht="16.5">
      <c r="A108" s="609"/>
      <c r="B108" s="607"/>
      <c r="C108" s="611"/>
    </row>
    <row r="109" spans="1:3" ht="16.5">
      <c r="A109" s="609"/>
      <c r="B109" s="607"/>
      <c r="C109" s="611"/>
    </row>
    <row r="110" spans="1:3" ht="16.5">
      <c r="A110" s="609"/>
      <c r="B110" s="607"/>
      <c r="C110" s="611"/>
    </row>
    <row r="111" spans="1:3" ht="16.5">
      <c r="A111" s="609"/>
      <c r="B111" s="607"/>
      <c r="C111" s="611"/>
    </row>
    <row r="112" spans="1:3" ht="16.5">
      <c r="A112" s="609"/>
      <c r="B112" s="607"/>
      <c r="C112" s="611"/>
    </row>
    <row r="113" spans="1:4" ht="16.5">
      <c r="A113" s="609"/>
      <c r="B113" s="607"/>
      <c r="C113" s="611"/>
    </row>
    <row r="114" spans="1:4" ht="18">
      <c r="A114" s="617"/>
      <c r="B114" s="606"/>
      <c r="C114" s="611"/>
    </row>
    <row r="115" spans="1:4">
      <c r="A115" s="618"/>
      <c r="B115" s="15"/>
      <c r="C115" s="611"/>
      <c r="D115" s="15"/>
    </row>
    <row r="116" spans="1:4">
      <c r="A116" s="618"/>
      <c r="B116" s="28"/>
      <c r="C116" s="611"/>
      <c r="D116" s="15"/>
    </row>
    <row r="117" spans="1:4">
      <c r="A117" s="618"/>
      <c r="B117" s="28"/>
      <c r="C117" s="611"/>
      <c r="D117" s="15"/>
    </row>
    <row r="118" spans="1:4">
      <c r="A118" s="618"/>
      <c r="B118" s="28"/>
      <c r="C118" s="611"/>
      <c r="D118" s="15"/>
    </row>
    <row r="119" spans="1:4">
      <c r="A119" s="618"/>
      <c r="B119" s="28"/>
      <c r="C119" s="611"/>
      <c r="D119" s="15"/>
    </row>
    <row r="120" spans="1:4">
      <c r="A120" s="17"/>
      <c r="B120" s="352"/>
      <c r="C120" s="611"/>
      <c r="D120" s="15"/>
    </row>
    <row r="121" spans="1:4">
      <c r="A121" s="17"/>
      <c r="B121" s="74"/>
      <c r="C121" s="611"/>
      <c r="D121" s="15"/>
    </row>
    <row r="122" spans="1:4">
      <c r="A122" s="82"/>
      <c r="B122" s="15"/>
      <c r="C122" s="611"/>
      <c r="D122" s="15"/>
    </row>
    <row r="123" spans="1:4" ht="16.5">
      <c r="A123" s="96"/>
      <c r="B123" s="242"/>
      <c r="C123" s="611"/>
    </row>
    <row r="124" spans="1:4">
      <c r="A124" s="96"/>
      <c r="B124" s="15"/>
      <c r="C124" s="611"/>
    </row>
    <row r="125" spans="1:4">
      <c r="A125" s="16"/>
      <c r="B125" s="15"/>
      <c r="C125" s="611"/>
    </row>
    <row r="126" spans="1:4">
      <c r="A126" s="96"/>
      <c r="B126" s="15"/>
      <c r="C126" s="611"/>
    </row>
    <row r="127" spans="1:4" ht="16.5">
      <c r="A127" s="614"/>
      <c r="B127" s="15"/>
      <c r="C127" s="611"/>
    </row>
    <row r="128" spans="1:4" ht="16.5">
      <c r="A128" s="614"/>
      <c r="B128" s="242"/>
      <c r="C128" s="611"/>
    </row>
    <row r="129" spans="1:3" ht="16.5">
      <c r="A129" s="614"/>
      <c r="B129" s="242"/>
      <c r="C129" s="611"/>
    </row>
    <row r="130" spans="1:3" ht="16.5">
      <c r="A130" s="614"/>
      <c r="B130" s="242"/>
      <c r="C130" s="611"/>
    </row>
    <row r="131" spans="1:3" ht="16.5">
      <c r="A131" s="614"/>
      <c r="B131" s="242"/>
      <c r="C131" s="611"/>
    </row>
    <row r="132" spans="1:3" ht="16.5">
      <c r="A132" s="614"/>
      <c r="B132" s="242"/>
      <c r="C132" s="611"/>
    </row>
    <row r="133" spans="1:3" ht="16.5">
      <c r="A133" s="614"/>
      <c r="B133" s="242"/>
      <c r="C133" s="611"/>
    </row>
    <row r="134" spans="1:3" ht="16.5">
      <c r="A134" s="614"/>
      <c r="B134" s="607"/>
      <c r="C134" s="611"/>
    </row>
    <row r="135" spans="1:3" ht="16.5">
      <c r="A135" s="614"/>
      <c r="B135" s="242"/>
      <c r="C135" s="611"/>
    </row>
    <row r="136" spans="1:3" ht="16.5">
      <c r="A136" s="614"/>
      <c r="B136" s="242"/>
      <c r="C136" s="611"/>
    </row>
    <row r="137" spans="1:3" ht="16.5">
      <c r="A137" s="619"/>
      <c r="B137" s="345"/>
      <c r="C137" s="611"/>
    </row>
    <row r="138" spans="1:3" ht="16.5">
      <c r="A138" s="614"/>
      <c r="B138" s="242"/>
      <c r="C138" s="611"/>
    </row>
    <row r="139" spans="1:3" ht="16.5">
      <c r="A139" s="614"/>
      <c r="B139" s="242"/>
      <c r="C139" s="611"/>
    </row>
    <row r="140" spans="1:3" ht="16.5">
      <c r="A140" s="614"/>
      <c r="B140" s="242"/>
      <c r="C140" s="611"/>
    </row>
    <row r="141" spans="1:3" ht="16.5">
      <c r="A141" s="614"/>
      <c r="B141" s="242"/>
      <c r="C141" s="611"/>
    </row>
    <row r="142" spans="1:3" ht="16.5">
      <c r="A142" s="614"/>
      <c r="B142" s="242"/>
      <c r="C142" s="611"/>
    </row>
    <row r="143" spans="1:3" ht="16.5">
      <c r="A143" s="614"/>
      <c r="B143" s="242"/>
      <c r="C143" s="611"/>
    </row>
    <row r="144" spans="1:3" ht="16.5">
      <c r="A144" s="619"/>
      <c r="B144" s="345"/>
      <c r="C144" s="611"/>
    </row>
    <row r="145" spans="1:3" ht="16.5">
      <c r="A145" s="614"/>
      <c r="B145" s="242"/>
      <c r="C145" s="611"/>
    </row>
    <row r="146" spans="1:3" ht="16.5">
      <c r="A146" s="614"/>
      <c r="B146" s="242"/>
      <c r="C146" s="611"/>
    </row>
    <row r="147" spans="1:3" ht="16.5">
      <c r="A147" s="614"/>
      <c r="B147" s="242"/>
      <c r="C147" s="611"/>
    </row>
    <row r="148" spans="1:3" ht="16.5">
      <c r="A148" s="614"/>
      <c r="B148" s="607"/>
      <c r="C148" s="611"/>
    </row>
    <row r="149" spans="1:3" ht="16.5">
      <c r="A149" s="614"/>
      <c r="B149" s="242"/>
      <c r="C149" s="611"/>
    </row>
    <row r="150" spans="1:3" ht="16.5">
      <c r="A150" s="614"/>
      <c r="B150" s="242"/>
      <c r="C150" s="611"/>
    </row>
    <row r="151" spans="1:3" ht="16.5">
      <c r="A151" s="614"/>
      <c r="B151" s="242"/>
      <c r="C151" s="611"/>
    </row>
    <row r="152" spans="1:3" ht="16.5">
      <c r="A152" s="620"/>
      <c r="B152" s="232"/>
      <c r="C152" s="611"/>
    </row>
    <row r="153" spans="1:3" ht="16.5">
      <c r="A153" s="620"/>
      <c r="B153" s="232"/>
      <c r="C153" s="612"/>
    </row>
    <row r="154" spans="1:3" ht="16.5">
      <c r="A154" s="620"/>
      <c r="B154" s="232"/>
      <c r="C154" s="612"/>
    </row>
    <row r="155" spans="1:3" ht="16.5">
      <c r="A155" s="614"/>
      <c r="B155" s="242"/>
      <c r="C155" s="612"/>
    </row>
    <row r="156" spans="1:3" ht="16.5">
      <c r="A156" s="614"/>
      <c r="B156" s="242"/>
      <c r="C156" s="612"/>
    </row>
    <row r="157" spans="1:3" ht="16.5">
      <c r="A157" s="614"/>
      <c r="B157" s="242"/>
      <c r="C157" s="612"/>
    </row>
    <row r="158" spans="1:3" ht="16.5">
      <c r="A158" s="614"/>
      <c r="B158" s="242"/>
      <c r="C158" s="612"/>
    </row>
    <row r="159" spans="1:3" ht="16.5">
      <c r="A159" s="614"/>
      <c r="B159" s="242"/>
      <c r="C159" s="612"/>
    </row>
    <row r="160" spans="1:3" ht="16.5">
      <c r="A160" s="614"/>
      <c r="B160" s="242"/>
      <c r="C160" s="612"/>
    </row>
    <row r="161" spans="1:3" ht="16.5">
      <c r="A161" s="614"/>
      <c r="B161" s="242"/>
      <c r="C161" s="612"/>
    </row>
    <row r="162" spans="1:3" ht="16.5">
      <c r="A162" s="614"/>
      <c r="B162" s="242"/>
      <c r="C162" s="612"/>
    </row>
    <row r="163" spans="1:3" ht="16.5">
      <c r="A163" s="620"/>
      <c r="B163" s="232"/>
      <c r="C163" s="612"/>
    </row>
    <row r="164" spans="1:3" ht="16.5">
      <c r="A164" s="620"/>
      <c r="B164" s="232"/>
      <c r="C164" s="612"/>
    </row>
    <row r="165" spans="1:3" ht="16.5">
      <c r="A165" s="620"/>
      <c r="B165" s="232"/>
      <c r="C165" s="612"/>
    </row>
    <row r="166" spans="1:3" ht="16.5">
      <c r="A166" s="620"/>
      <c r="B166" s="232"/>
      <c r="C166" s="612"/>
    </row>
    <row r="167" spans="1:3" ht="16.5">
      <c r="A167" s="620"/>
      <c r="B167" s="232"/>
      <c r="C167" s="612"/>
    </row>
    <row r="168" spans="1:3" ht="16.5">
      <c r="A168" s="620"/>
      <c r="B168" s="232"/>
      <c r="C168" s="612"/>
    </row>
    <row r="169" spans="1:3" ht="16.5">
      <c r="A169" s="620"/>
      <c r="B169" s="232"/>
      <c r="C169" s="612"/>
    </row>
    <row r="170" spans="1:3" ht="18">
      <c r="A170" s="615"/>
      <c r="B170" s="223"/>
      <c r="C170" s="612"/>
    </row>
    <row r="171" spans="1:3" ht="18">
      <c r="A171" s="615"/>
      <c r="B171" s="223"/>
      <c r="C171" s="612"/>
    </row>
    <row r="172" spans="1:3" ht="18">
      <c r="A172" s="615"/>
      <c r="B172" s="223"/>
      <c r="C172" s="612"/>
    </row>
    <row r="173" spans="1:3" ht="16.5">
      <c r="A173" s="620"/>
      <c r="B173" s="232"/>
      <c r="C173" s="612"/>
    </row>
    <row r="174" spans="1:3">
      <c r="A174" s="15"/>
      <c r="B174" s="351"/>
      <c r="C174" s="612"/>
    </row>
    <row r="175" spans="1:3">
      <c r="A175" s="15"/>
      <c r="B175" s="351"/>
      <c r="C175" s="15"/>
    </row>
    <row r="176" spans="1:3">
      <c r="B176" s="324"/>
    </row>
    <row r="177" spans="2:2">
      <c r="B177" s="324"/>
    </row>
    <row r="178" spans="2:2">
      <c r="B178" s="324"/>
    </row>
  </sheetData>
  <phoneticPr fontId="8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16"/>
  <sheetViews>
    <sheetView view="pageBreakPreview" zoomScale="70" zoomScaleNormal="70" zoomScaleSheetLayoutView="70" workbookViewId="0">
      <selection activeCell="O21" sqref="O21"/>
    </sheetView>
  </sheetViews>
  <sheetFormatPr defaultRowHeight="12.75"/>
  <cols>
    <col min="1" max="1" width="7.42578125" style="324" customWidth="1"/>
    <col min="2" max="2" width="29.5703125" style="324" customWidth="1"/>
    <col min="3" max="3" width="13.28515625" style="324" customWidth="1"/>
    <col min="4" max="4" width="9" style="324" customWidth="1"/>
    <col min="5" max="5" width="16.5703125" style="324" customWidth="1"/>
    <col min="6" max="6" width="10.85546875" style="324" customWidth="1"/>
    <col min="7" max="7" width="20.28515625" style="324" customWidth="1"/>
    <col min="8" max="8" width="13.42578125" style="324" customWidth="1"/>
    <col min="9" max="9" width="11.85546875" style="324" customWidth="1"/>
    <col min="10" max="10" width="16.28515625" style="324" customWidth="1"/>
    <col min="11" max="11" width="15.7109375" style="324" customWidth="1"/>
    <col min="12" max="12" width="13.42578125" style="324" customWidth="1"/>
    <col min="13" max="13" width="16.28515625" style="324" customWidth="1"/>
    <col min="14" max="14" width="12.140625" style="324" customWidth="1"/>
    <col min="15" max="15" width="15.28515625" style="324" customWidth="1"/>
    <col min="16" max="16" width="16.28515625" style="324" customWidth="1"/>
    <col min="17" max="17" width="29.42578125" style="324" customWidth="1"/>
    <col min="18" max="19" width="9.140625" style="324" hidden="1" customWidth="1"/>
    <col min="20" max="16384" width="9.140625" style="324"/>
  </cols>
  <sheetData>
    <row r="1" spans="1:17" s="71" customFormat="1" ht="11.25" customHeight="1">
      <c r="A1" s="14" t="s">
        <v>213</v>
      </c>
      <c r="P1" s="595" t="str">
        <f>NDPL!$Q$1</f>
        <v>JULY-2023</v>
      </c>
      <c r="Q1" s="595"/>
    </row>
    <row r="2" spans="1:17" s="71" customFormat="1" ht="11.25" customHeight="1">
      <c r="A2" s="14" t="s">
        <v>214</v>
      </c>
    </row>
    <row r="3" spans="1:17" s="71" customFormat="1" ht="11.25" customHeight="1">
      <c r="A3" s="14" t="s">
        <v>141</v>
      </c>
    </row>
    <row r="4" spans="1:17" s="71" customFormat="1" ht="11.25" customHeight="1" thickBot="1">
      <c r="A4" s="596" t="s">
        <v>175</v>
      </c>
      <c r="G4" s="74"/>
      <c r="H4" s="74"/>
      <c r="I4" s="593" t="s">
        <v>351</v>
      </c>
      <c r="J4" s="74"/>
      <c r="K4" s="74"/>
      <c r="L4" s="74"/>
      <c r="M4" s="74"/>
      <c r="N4" s="593" t="s">
        <v>352</v>
      </c>
      <c r="O4" s="74"/>
      <c r="P4" s="74"/>
    </row>
    <row r="5" spans="1:17" ht="36.75" customHeight="1" thickTop="1" thickBot="1">
      <c r="A5" s="367" t="s">
        <v>8</v>
      </c>
      <c r="B5" s="368" t="s">
        <v>9</v>
      </c>
      <c r="C5" s="369" t="s">
        <v>1</v>
      </c>
      <c r="D5" s="369" t="s">
        <v>2</v>
      </c>
      <c r="E5" s="369" t="s">
        <v>3</v>
      </c>
      <c r="F5" s="369" t="s">
        <v>10</v>
      </c>
      <c r="G5" s="367" t="str">
        <f>NDPL!G5</f>
        <v>FINAL READING 31/07/2023</v>
      </c>
      <c r="H5" s="369" t="str">
        <f>NDPL!H5</f>
        <v>INTIAL READING 01/07/2023</v>
      </c>
      <c r="I5" s="369" t="s">
        <v>4</v>
      </c>
      <c r="J5" s="369" t="s">
        <v>5</v>
      </c>
      <c r="K5" s="369" t="s">
        <v>6</v>
      </c>
      <c r="L5" s="367" t="str">
        <f>NDPL!G5</f>
        <v>FINAL READING 31/07/2023</v>
      </c>
      <c r="M5" s="369" t="str">
        <f>NDPL!H5</f>
        <v>INTIAL READING 01/07/2023</v>
      </c>
      <c r="N5" s="369" t="s">
        <v>4</v>
      </c>
      <c r="O5" s="369" t="s">
        <v>5</v>
      </c>
      <c r="P5" s="369" t="s">
        <v>6</v>
      </c>
      <c r="Q5" s="385" t="s">
        <v>269</v>
      </c>
    </row>
    <row r="6" spans="1:17" ht="2.25" hidden="1" customHeight="1" thickTop="1" thickBot="1"/>
    <row r="7" spans="1:17" ht="16.5" customHeight="1" thickTop="1">
      <c r="A7" s="200"/>
      <c r="B7" s="201" t="s">
        <v>142</v>
      </c>
      <c r="C7" s="202"/>
      <c r="D7" s="25"/>
      <c r="E7" s="25"/>
      <c r="F7" s="25"/>
      <c r="G7" s="19"/>
      <c r="H7" s="333"/>
      <c r="I7" s="333"/>
      <c r="J7" s="333"/>
      <c r="K7" s="333"/>
      <c r="L7" s="334"/>
      <c r="M7" s="333"/>
      <c r="N7" s="333"/>
      <c r="O7" s="333"/>
      <c r="P7" s="439"/>
      <c r="Q7" s="390"/>
    </row>
    <row r="8" spans="1:17" ht="16.5" customHeight="1">
      <c r="A8" s="189">
        <v>1</v>
      </c>
      <c r="B8" s="222" t="s">
        <v>143</v>
      </c>
      <c r="C8" s="223">
        <v>4865170</v>
      </c>
      <c r="D8" s="91" t="s">
        <v>12</v>
      </c>
      <c r="E8" s="74" t="s">
        <v>304</v>
      </c>
      <c r="F8" s="232">
        <v>1000</v>
      </c>
      <c r="G8" s="245">
        <v>997806</v>
      </c>
      <c r="H8" s="246">
        <v>997806</v>
      </c>
      <c r="I8" s="232">
        <f t="shared" ref="I8:I19" si="0">G8-H8</f>
        <v>0</v>
      </c>
      <c r="J8" s="232">
        <f t="shared" ref="J8:J13" si="1">$F8*I8</f>
        <v>0</v>
      </c>
      <c r="K8" s="766">
        <f t="shared" ref="K8:K13" si="2">J8/1000000</f>
        <v>0</v>
      </c>
      <c r="L8" s="245">
        <v>987977</v>
      </c>
      <c r="M8" s="246">
        <v>990108</v>
      </c>
      <c r="N8" s="232">
        <f t="shared" ref="N8:N17" si="3">L8-M8</f>
        <v>-2131</v>
      </c>
      <c r="O8" s="232">
        <f t="shared" ref="O8:O13" si="4">$F8*N8</f>
        <v>-2131000</v>
      </c>
      <c r="P8" s="880">
        <f t="shared" ref="P8:P13" si="5">O8/1000000</f>
        <v>-2.1309999999999998</v>
      </c>
      <c r="Q8" s="336"/>
    </row>
    <row r="9" spans="1:17" ht="16.5" customHeight="1">
      <c r="A9" s="189">
        <v>2</v>
      </c>
      <c r="B9" s="222" t="s">
        <v>144</v>
      </c>
      <c r="C9" s="223">
        <v>4864887</v>
      </c>
      <c r="D9" s="91" t="s">
        <v>12</v>
      </c>
      <c r="E9" s="74" t="s">
        <v>304</v>
      </c>
      <c r="F9" s="232">
        <v>1000</v>
      </c>
      <c r="G9" s="245">
        <v>998506</v>
      </c>
      <c r="H9" s="246">
        <v>998506</v>
      </c>
      <c r="I9" s="232">
        <f t="shared" si="0"/>
        <v>0</v>
      </c>
      <c r="J9" s="232">
        <f>$F9*I9</f>
        <v>0</v>
      </c>
      <c r="K9" s="766">
        <f>J9/1000000</f>
        <v>0</v>
      </c>
      <c r="L9" s="245">
        <v>998148</v>
      </c>
      <c r="M9" s="246">
        <v>998098</v>
      </c>
      <c r="N9" s="232">
        <f t="shared" si="3"/>
        <v>50</v>
      </c>
      <c r="O9" s="232">
        <f>$F9*N9</f>
        <v>50000</v>
      </c>
      <c r="P9" s="880">
        <f>O9/1000000</f>
        <v>0.05</v>
      </c>
      <c r="Q9" s="340"/>
    </row>
    <row r="10" spans="1:17" ht="16.5" customHeight="1">
      <c r="A10" s="189">
        <v>3</v>
      </c>
      <c r="B10" s="222" t="s">
        <v>145</v>
      </c>
      <c r="C10" s="223">
        <v>4864799</v>
      </c>
      <c r="D10" s="91" t="s">
        <v>12</v>
      </c>
      <c r="E10" s="74" t="s">
        <v>304</v>
      </c>
      <c r="F10" s="232">
        <v>200</v>
      </c>
      <c r="G10" s="245">
        <v>999434</v>
      </c>
      <c r="H10" s="246">
        <v>999434</v>
      </c>
      <c r="I10" s="232">
        <f>G10-H10</f>
        <v>0</v>
      </c>
      <c r="J10" s="232">
        <f>$F10*I10</f>
        <v>0</v>
      </c>
      <c r="K10" s="766">
        <f>J10/1000000</f>
        <v>0</v>
      </c>
      <c r="L10" s="245">
        <v>969780</v>
      </c>
      <c r="M10" s="246">
        <v>975819</v>
      </c>
      <c r="N10" s="232">
        <f>L10-M10</f>
        <v>-6039</v>
      </c>
      <c r="O10" s="232">
        <f>$F10*N10</f>
        <v>-1207800</v>
      </c>
      <c r="P10" s="880">
        <f>O10/1000000</f>
        <v>-1.2078</v>
      </c>
      <c r="Q10" s="337"/>
    </row>
    <row r="11" spans="1:17" ht="16.5" customHeight="1">
      <c r="A11" s="189">
        <v>4</v>
      </c>
      <c r="B11" s="222" t="s">
        <v>146</v>
      </c>
      <c r="C11" s="223">
        <v>4865127</v>
      </c>
      <c r="D11" s="91" t="s">
        <v>12</v>
      </c>
      <c r="E11" s="74" t="s">
        <v>304</v>
      </c>
      <c r="F11" s="232">
        <v>1333.33</v>
      </c>
      <c r="G11" s="245">
        <v>999790</v>
      </c>
      <c r="H11" s="246">
        <v>999790</v>
      </c>
      <c r="I11" s="232">
        <f t="shared" si="0"/>
        <v>0</v>
      </c>
      <c r="J11" s="232">
        <f t="shared" si="1"/>
        <v>0</v>
      </c>
      <c r="K11" s="766">
        <f t="shared" si="2"/>
        <v>0</v>
      </c>
      <c r="L11" s="245">
        <v>996113</v>
      </c>
      <c r="M11" s="246">
        <v>997112</v>
      </c>
      <c r="N11" s="232">
        <f t="shared" si="3"/>
        <v>-999</v>
      </c>
      <c r="O11" s="232">
        <f t="shared" si="4"/>
        <v>-1331996.67</v>
      </c>
      <c r="P11" s="880">
        <f t="shared" si="5"/>
        <v>-1.3319966699999999</v>
      </c>
      <c r="Q11" s="626"/>
    </row>
    <row r="12" spans="1:17" ht="16.5" customHeight="1">
      <c r="A12" s="189">
        <v>5</v>
      </c>
      <c r="B12" s="222" t="s">
        <v>147</v>
      </c>
      <c r="C12" s="223">
        <v>4865177</v>
      </c>
      <c r="D12" s="91" t="s">
        <v>12</v>
      </c>
      <c r="E12" s="74" t="s">
        <v>304</v>
      </c>
      <c r="F12" s="232">
        <v>1500</v>
      </c>
      <c r="G12" s="245">
        <v>997306</v>
      </c>
      <c r="H12" s="246">
        <v>997306</v>
      </c>
      <c r="I12" s="232">
        <f t="shared" si="0"/>
        <v>0</v>
      </c>
      <c r="J12" s="232">
        <f t="shared" si="1"/>
        <v>0</v>
      </c>
      <c r="K12" s="766">
        <f t="shared" si="2"/>
        <v>0</v>
      </c>
      <c r="L12" s="245">
        <v>997659</v>
      </c>
      <c r="M12" s="246">
        <v>998507</v>
      </c>
      <c r="N12" s="232">
        <f t="shared" si="3"/>
        <v>-848</v>
      </c>
      <c r="O12" s="232">
        <f t="shared" si="4"/>
        <v>-1272000</v>
      </c>
      <c r="P12" s="880">
        <f t="shared" si="5"/>
        <v>-1.272</v>
      </c>
      <c r="Q12" s="578"/>
    </row>
    <row r="13" spans="1:17" ht="16.5" customHeight="1">
      <c r="A13" s="189">
        <v>6</v>
      </c>
      <c r="B13" s="222" t="s">
        <v>148</v>
      </c>
      <c r="C13" s="223">
        <v>4865111</v>
      </c>
      <c r="D13" s="91" t="s">
        <v>12</v>
      </c>
      <c r="E13" s="74" t="s">
        <v>304</v>
      </c>
      <c r="F13" s="232">
        <v>1333.33</v>
      </c>
      <c r="G13" s="245">
        <v>10345</v>
      </c>
      <c r="H13" s="246">
        <v>10345</v>
      </c>
      <c r="I13" s="232">
        <f t="shared" si="0"/>
        <v>0</v>
      </c>
      <c r="J13" s="232">
        <f t="shared" si="1"/>
        <v>0</v>
      </c>
      <c r="K13" s="766">
        <f t="shared" si="2"/>
        <v>0</v>
      </c>
      <c r="L13" s="245">
        <v>18579</v>
      </c>
      <c r="M13" s="246">
        <v>18588</v>
      </c>
      <c r="N13" s="232">
        <f t="shared" si="3"/>
        <v>-9</v>
      </c>
      <c r="O13" s="232">
        <f t="shared" si="4"/>
        <v>-11999.97</v>
      </c>
      <c r="P13" s="880">
        <f t="shared" si="5"/>
        <v>-1.1999969999999999E-2</v>
      </c>
      <c r="Q13" s="337"/>
    </row>
    <row r="14" spans="1:17" ht="16.5" customHeight="1">
      <c r="A14" s="189">
        <v>7</v>
      </c>
      <c r="B14" s="222" t="s">
        <v>149</v>
      </c>
      <c r="C14" s="223">
        <v>4865160</v>
      </c>
      <c r="D14" s="91" t="s">
        <v>12</v>
      </c>
      <c r="E14" s="74" t="s">
        <v>304</v>
      </c>
      <c r="F14" s="232">
        <v>1000</v>
      </c>
      <c r="G14" s="245">
        <v>994508</v>
      </c>
      <c r="H14" s="246">
        <v>994508</v>
      </c>
      <c r="I14" s="232">
        <f>G14-H14</f>
        <v>0</v>
      </c>
      <c r="J14" s="232">
        <f>$F14*I14</f>
        <v>0</v>
      </c>
      <c r="K14" s="766">
        <f>J14/1000000</f>
        <v>0</v>
      </c>
      <c r="L14" s="245">
        <v>995214</v>
      </c>
      <c r="M14" s="246">
        <v>995253</v>
      </c>
      <c r="N14" s="232">
        <f>L14-M14</f>
        <v>-39</v>
      </c>
      <c r="O14" s="232">
        <f>$F14*N14</f>
        <v>-39000</v>
      </c>
      <c r="P14" s="880">
        <f>O14/1000000</f>
        <v>-3.9E-2</v>
      </c>
      <c r="Q14" s="336"/>
    </row>
    <row r="15" spans="1:17" ht="16.5" customHeight="1">
      <c r="A15" s="189">
        <v>8</v>
      </c>
      <c r="B15" s="749" t="s">
        <v>150</v>
      </c>
      <c r="C15" s="223">
        <v>4865157</v>
      </c>
      <c r="D15" s="91" t="s">
        <v>12</v>
      </c>
      <c r="E15" s="74" t="s">
        <v>304</v>
      </c>
      <c r="F15" s="232">
        <v>1000</v>
      </c>
      <c r="G15" s="245">
        <v>990609</v>
      </c>
      <c r="H15" s="246">
        <v>990609</v>
      </c>
      <c r="I15" s="232">
        <f t="shared" si="0"/>
        <v>0</v>
      </c>
      <c r="J15" s="232">
        <f>$F15*I15</f>
        <v>0</v>
      </c>
      <c r="K15" s="766">
        <f>J15/1000000</f>
        <v>0</v>
      </c>
      <c r="L15" s="245">
        <v>985423</v>
      </c>
      <c r="M15" s="246">
        <v>985273</v>
      </c>
      <c r="N15" s="232">
        <f t="shared" si="3"/>
        <v>150</v>
      </c>
      <c r="O15" s="232">
        <f>$F15*N15</f>
        <v>150000</v>
      </c>
      <c r="P15" s="880">
        <f>O15/1000000</f>
        <v>0.15</v>
      </c>
      <c r="Q15" s="337"/>
    </row>
    <row r="16" spans="1:17" ht="16.5" customHeight="1">
      <c r="A16" s="189">
        <v>9</v>
      </c>
      <c r="B16" s="222" t="s">
        <v>151</v>
      </c>
      <c r="C16" s="223">
        <v>4865179</v>
      </c>
      <c r="D16" s="91" t="s">
        <v>12</v>
      </c>
      <c r="E16" s="74" t="s">
        <v>304</v>
      </c>
      <c r="F16" s="232">
        <v>800</v>
      </c>
      <c r="G16" s="245">
        <v>999997</v>
      </c>
      <c r="H16" s="246">
        <v>999997</v>
      </c>
      <c r="I16" s="232">
        <f>G16-H16</f>
        <v>0</v>
      </c>
      <c r="J16" s="232">
        <f>$F16*I16</f>
        <v>0</v>
      </c>
      <c r="K16" s="766">
        <f>J16/1000000</f>
        <v>0</v>
      </c>
      <c r="L16" s="245">
        <v>998394</v>
      </c>
      <c r="M16" s="246">
        <v>998723</v>
      </c>
      <c r="N16" s="232">
        <f>L16-M16</f>
        <v>-329</v>
      </c>
      <c r="O16" s="232">
        <f>$F16*N16</f>
        <v>-263200</v>
      </c>
      <c r="P16" s="880">
        <f>O16/1000000</f>
        <v>-0.26319999999999999</v>
      </c>
      <c r="Q16" s="336"/>
    </row>
    <row r="17" spans="1:17" ht="16.5" customHeight="1">
      <c r="A17" s="189">
        <v>10</v>
      </c>
      <c r="B17" s="222" t="s">
        <v>429</v>
      </c>
      <c r="C17" s="223">
        <v>4865130</v>
      </c>
      <c r="D17" s="91" t="s">
        <v>12</v>
      </c>
      <c r="E17" s="74" t="s">
        <v>304</v>
      </c>
      <c r="F17" s="232">
        <v>1333.33</v>
      </c>
      <c r="G17" s="245">
        <v>988555</v>
      </c>
      <c r="H17" s="246">
        <v>988555</v>
      </c>
      <c r="I17" s="232">
        <f t="shared" si="0"/>
        <v>0</v>
      </c>
      <c r="J17" s="232">
        <f>$F17*I17</f>
        <v>0</v>
      </c>
      <c r="K17" s="766">
        <f>J17/1000000</f>
        <v>0</v>
      </c>
      <c r="L17" s="245">
        <v>265003</v>
      </c>
      <c r="M17" s="246">
        <v>264941</v>
      </c>
      <c r="N17" s="232">
        <f t="shared" si="3"/>
        <v>62</v>
      </c>
      <c r="O17" s="232">
        <f>$F17*N17</f>
        <v>82666.459999999992</v>
      </c>
      <c r="P17" s="880">
        <f>O17/1000000</f>
        <v>8.2666459999999997E-2</v>
      </c>
      <c r="Q17" s="340"/>
    </row>
    <row r="18" spans="1:17" ht="16.5" customHeight="1">
      <c r="A18" s="189"/>
      <c r="B18" s="224" t="s">
        <v>449</v>
      </c>
      <c r="C18" s="223"/>
      <c r="D18" s="91"/>
      <c r="E18" s="91"/>
      <c r="F18" s="232"/>
      <c r="G18" s="245"/>
      <c r="H18" s="246"/>
      <c r="I18" s="232"/>
      <c r="J18" s="232"/>
      <c r="K18" s="771"/>
      <c r="L18" s="245"/>
      <c r="M18" s="246"/>
      <c r="N18" s="232"/>
      <c r="O18" s="232"/>
      <c r="P18" s="881"/>
      <c r="Q18" s="337"/>
    </row>
    <row r="19" spans="1:17" ht="16.5" customHeight="1">
      <c r="A19" s="189">
        <v>11</v>
      </c>
      <c r="B19" s="222" t="s">
        <v>14</v>
      </c>
      <c r="C19" s="223">
        <v>4864786</v>
      </c>
      <c r="D19" s="91" t="s">
        <v>12</v>
      </c>
      <c r="E19" s="74" t="s">
        <v>304</v>
      </c>
      <c r="F19" s="232">
        <v>-6666.6660000000002</v>
      </c>
      <c r="G19" s="245">
        <v>954</v>
      </c>
      <c r="H19" s="246">
        <v>954</v>
      </c>
      <c r="I19" s="232">
        <f t="shared" si="0"/>
        <v>0</v>
      </c>
      <c r="J19" s="232">
        <f>$F19*I19</f>
        <v>0</v>
      </c>
      <c r="K19" s="766">
        <f>J19/1000000</f>
        <v>0</v>
      </c>
      <c r="L19" s="245">
        <v>1000018</v>
      </c>
      <c r="M19" s="246">
        <v>999958</v>
      </c>
      <c r="N19" s="232">
        <f>L19-M19</f>
        <v>60</v>
      </c>
      <c r="O19" s="232">
        <f>$F19*N19</f>
        <v>-399999.96</v>
      </c>
      <c r="P19" s="880">
        <f>O19/1000000</f>
        <v>-0.39999996000000004</v>
      </c>
      <c r="Q19" s="337"/>
    </row>
    <row r="20" spans="1:17" ht="16.5" customHeight="1">
      <c r="A20" s="189">
        <v>12</v>
      </c>
      <c r="B20" s="205" t="s">
        <v>15</v>
      </c>
      <c r="C20" s="223">
        <v>4865025</v>
      </c>
      <c r="D20" s="64" t="s">
        <v>12</v>
      </c>
      <c r="E20" s="74" t="s">
        <v>304</v>
      </c>
      <c r="F20" s="232">
        <v>-1000</v>
      </c>
      <c r="G20" s="245">
        <v>34333</v>
      </c>
      <c r="H20" s="246">
        <v>34330</v>
      </c>
      <c r="I20" s="232">
        <f>G20-H20</f>
        <v>3</v>
      </c>
      <c r="J20" s="232">
        <f>$F20*I20</f>
        <v>-3000</v>
      </c>
      <c r="K20" s="766">
        <f>J20/1000000</f>
        <v>-3.0000000000000001E-3</v>
      </c>
      <c r="L20" s="245">
        <v>997121</v>
      </c>
      <c r="M20" s="246">
        <v>996837</v>
      </c>
      <c r="N20" s="232">
        <f>L20-M20</f>
        <v>284</v>
      </c>
      <c r="O20" s="232">
        <f>$F20*N20</f>
        <v>-284000</v>
      </c>
      <c r="P20" s="880">
        <f>O20/1000000</f>
        <v>-0.28399999999999997</v>
      </c>
      <c r="Q20" s="337"/>
    </row>
    <row r="21" spans="1:17" ht="16.5" customHeight="1">
      <c r="A21" s="189">
        <v>13</v>
      </c>
      <c r="B21" s="222" t="s">
        <v>16</v>
      </c>
      <c r="C21" s="223">
        <v>5128433</v>
      </c>
      <c r="D21" s="91" t="s">
        <v>12</v>
      </c>
      <c r="E21" s="74" t="s">
        <v>304</v>
      </c>
      <c r="F21" s="232">
        <v>-2000</v>
      </c>
      <c r="G21" s="245">
        <v>5292</v>
      </c>
      <c r="H21" s="246">
        <v>5292</v>
      </c>
      <c r="I21" s="232">
        <f>G21-H21</f>
        <v>0</v>
      </c>
      <c r="J21" s="232">
        <f>$F21*I21</f>
        <v>0</v>
      </c>
      <c r="K21" s="766">
        <f>J21/1000000</f>
        <v>0</v>
      </c>
      <c r="L21" s="245">
        <v>997664</v>
      </c>
      <c r="M21" s="246">
        <v>996832</v>
      </c>
      <c r="N21" s="232">
        <f>L21-M21</f>
        <v>832</v>
      </c>
      <c r="O21" s="232">
        <f>$F21*N21</f>
        <v>-1664000</v>
      </c>
      <c r="P21" s="880">
        <f>O21/1000000</f>
        <v>-1.6639999999999999</v>
      </c>
      <c r="Q21" s="337"/>
    </row>
    <row r="22" spans="1:17" ht="16.5" customHeight="1">
      <c r="A22" s="189">
        <v>14</v>
      </c>
      <c r="B22" s="222" t="s">
        <v>390</v>
      </c>
      <c r="C22" s="223">
        <v>5128464</v>
      </c>
      <c r="D22" s="91" t="s">
        <v>12</v>
      </c>
      <c r="E22" s="74" t="s">
        <v>304</v>
      </c>
      <c r="F22" s="232">
        <v>-1000</v>
      </c>
      <c r="G22" s="245">
        <v>1648</v>
      </c>
      <c r="H22" s="246">
        <v>1648</v>
      </c>
      <c r="I22" s="246">
        <f>G22-H22</f>
        <v>0</v>
      </c>
      <c r="J22" s="246">
        <f>$F22*I22</f>
        <v>0</v>
      </c>
      <c r="K22" s="767">
        <f>J22/1000000</f>
        <v>0</v>
      </c>
      <c r="L22" s="245">
        <v>994505</v>
      </c>
      <c r="M22" s="246">
        <v>993473</v>
      </c>
      <c r="N22" s="246">
        <f>L22-M22</f>
        <v>1032</v>
      </c>
      <c r="O22" s="246">
        <f>$F22*N22</f>
        <v>-1032000</v>
      </c>
      <c r="P22" s="763">
        <f>O22/1000000</f>
        <v>-1.032</v>
      </c>
      <c r="Q22" s="337"/>
    </row>
    <row r="23" spans="1:17" ht="16.5" customHeight="1">
      <c r="A23" s="505"/>
      <c r="B23" s="224" t="s">
        <v>153</v>
      </c>
      <c r="C23" s="223"/>
      <c r="D23" s="91"/>
      <c r="E23" s="91"/>
      <c r="F23" s="232"/>
      <c r="G23" s="245"/>
      <c r="H23" s="246"/>
      <c r="I23" s="232"/>
      <c r="J23" s="232"/>
      <c r="K23" s="766"/>
      <c r="L23" s="245"/>
      <c r="M23" s="246"/>
      <c r="N23" s="232"/>
      <c r="O23" s="232"/>
      <c r="P23" s="880"/>
      <c r="Q23" s="337"/>
    </row>
    <row r="24" spans="1:17" ht="16.5" customHeight="1">
      <c r="A24" s="189">
        <v>15</v>
      </c>
      <c r="B24" s="222" t="s">
        <v>14</v>
      </c>
      <c r="C24" s="223">
        <v>5295164</v>
      </c>
      <c r="D24" s="91" t="s">
        <v>12</v>
      </c>
      <c r="E24" s="74" t="s">
        <v>304</v>
      </c>
      <c r="F24" s="232">
        <v>-1000</v>
      </c>
      <c r="G24" s="245">
        <v>188517</v>
      </c>
      <c r="H24" s="246">
        <v>188157</v>
      </c>
      <c r="I24" s="232">
        <f>G24-H24</f>
        <v>360</v>
      </c>
      <c r="J24" s="232">
        <f>$F24*I24</f>
        <v>-360000</v>
      </c>
      <c r="K24" s="766">
        <f>J24/1000000</f>
        <v>-0.36</v>
      </c>
      <c r="L24" s="245">
        <v>24144</v>
      </c>
      <c r="M24" s="246">
        <v>24108</v>
      </c>
      <c r="N24" s="232">
        <f>L24-M24</f>
        <v>36</v>
      </c>
      <c r="O24" s="232">
        <f>$F24*N24</f>
        <v>-36000</v>
      </c>
      <c r="P24" s="880">
        <f>O24/1000000</f>
        <v>-3.5999999999999997E-2</v>
      </c>
      <c r="Q24" s="347"/>
    </row>
    <row r="25" spans="1:17" ht="16.5" customHeight="1">
      <c r="A25" s="189"/>
      <c r="B25" s="222"/>
      <c r="C25" s="223"/>
      <c r="D25" s="91"/>
      <c r="E25" s="74"/>
      <c r="F25" s="232">
        <v>-1000</v>
      </c>
      <c r="G25" s="245">
        <v>189537</v>
      </c>
      <c r="H25" s="246">
        <v>189330</v>
      </c>
      <c r="I25" s="232">
        <f>G25-H25</f>
        <v>207</v>
      </c>
      <c r="J25" s="232">
        <f>$F25*I25</f>
        <v>-207000</v>
      </c>
      <c r="K25" s="766">
        <f>J25/1000000</f>
        <v>-0.20699999999999999</v>
      </c>
      <c r="L25" s="245"/>
      <c r="M25" s="246"/>
      <c r="N25" s="232"/>
      <c r="O25" s="232"/>
      <c r="P25" s="880"/>
      <c r="Q25" s="347"/>
    </row>
    <row r="26" spans="1:17" ht="16.5" customHeight="1">
      <c r="A26" s="189">
        <v>16</v>
      </c>
      <c r="B26" s="222" t="s">
        <v>15</v>
      </c>
      <c r="C26" s="223">
        <v>5128438</v>
      </c>
      <c r="D26" s="91" t="s">
        <v>12</v>
      </c>
      <c r="E26" s="74" t="s">
        <v>304</v>
      </c>
      <c r="F26" s="232">
        <v>-1000</v>
      </c>
      <c r="G26" s="245">
        <v>13376</v>
      </c>
      <c r="H26" s="246">
        <v>13376</v>
      </c>
      <c r="I26" s="246">
        <f>G26-H26</f>
        <v>0</v>
      </c>
      <c r="J26" s="246">
        <f>$F26*I26</f>
        <v>0</v>
      </c>
      <c r="K26" s="767">
        <f>J26/1000000</f>
        <v>0</v>
      </c>
      <c r="L26" s="245">
        <v>1000144</v>
      </c>
      <c r="M26" s="246">
        <v>999777</v>
      </c>
      <c r="N26" s="246">
        <f>L26-M26</f>
        <v>367</v>
      </c>
      <c r="O26" s="246">
        <f>$F26*N26</f>
        <v>-367000</v>
      </c>
      <c r="P26" s="763">
        <f>O26/1000000</f>
        <v>-0.36699999999999999</v>
      </c>
      <c r="Q26" s="347"/>
    </row>
    <row r="27" spans="1:17" ht="16.5" customHeight="1">
      <c r="A27" s="189">
        <v>17</v>
      </c>
      <c r="B27" s="222" t="s">
        <v>16</v>
      </c>
      <c r="C27" s="223">
        <v>4864988</v>
      </c>
      <c r="D27" s="91" t="s">
        <v>12</v>
      </c>
      <c r="E27" s="74" t="s">
        <v>304</v>
      </c>
      <c r="F27" s="232">
        <v>-2000</v>
      </c>
      <c r="G27" s="245">
        <v>38472</v>
      </c>
      <c r="H27" s="246">
        <v>38465</v>
      </c>
      <c r="I27" s="232">
        <f>G27-H27</f>
        <v>7</v>
      </c>
      <c r="J27" s="232">
        <f>$F27*I27</f>
        <v>-14000</v>
      </c>
      <c r="K27" s="766">
        <f>J27/1000000</f>
        <v>-1.4E-2</v>
      </c>
      <c r="L27" s="245">
        <v>3442</v>
      </c>
      <c r="M27" s="246">
        <v>3229</v>
      </c>
      <c r="N27" s="232">
        <f>L27-M27</f>
        <v>213</v>
      </c>
      <c r="O27" s="232">
        <f>$F27*N27</f>
        <v>-426000</v>
      </c>
      <c r="P27" s="880">
        <f>O27/1000000</f>
        <v>-0.42599999999999999</v>
      </c>
      <c r="Q27" s="347"/>
    </row>
    <row r="28" spans="1:17" ht="17.25" customHeight="1">
      <c r="A28" s="189">
        <v>18</v>
      </c>
      <c r="B28" s="222" t="s">
        <v>152</v>
      </c>
      <c r="C28" s="223">
        <v>4864938</v>
      </c>
      <c r="D28" s="91" t="s">
        <v>12</v>
      </c>
      <c r="E28" s="74" t="s">
        <v>304</v>
      </c>
      <c r="F28" s="232">
        <v>-2000</v>
      </c>
      <c r="G28" s="245">
        <v>4081</v>
      </c>
      <c r="H28" s="246">
        <v>4081</v>
      </c>
      <c r="I28" s="246">
        <f>G28-H28</f>
        <v>0</v>
      </c>
      <c r="J28" s="246">
        <f>$F28*I28</f>
        <v>0</v>
      </c>
      <c r="K28" s="767">
        <f>J28/1000000</f>
        <v>0</v>
      </c>
      <c r="L28" s="245">
        <v>999771</v>
      </c>
      <c r="M28" s="246">
        <v>999727</v>
      </c>
      <c r="N28" s="246">
        <f>L28-M28</f>
        <v>44</v>
      </c>
      <c r="O28" s="246">
        <f>$F28*N28</f>
        <v>-88000</v>
      </c>
      <c r="P28" s="763">
        <f>O28/1000000</f>
        <v>-8.7999999999999995E-2</v>
      </c>
      <c r="Q28" s="347"/>
    </row>
    <row r="29" spans="1:17" ht="17.25" customHeight="1">
      <c r="A29" s="505"/>
      <c r="B29" s="224" t="s">
        <v>402</v>
      </c>
      <c r="C29" s="223"/>
      <c r="D29" s="91"/>
      <c r="E29" s="74"/>
      <c r="F29" s="232"/>
      <c r="G29" s="245"/>
      <c r="H29" s="246"/>
      <c r="I29" s="246"/>
      <c r="J29" s="246"/>
      <c r="K29" s="767"/>
      <c r="L29" s="245"/>
      <c r="M29" s="246"/>
      <c r="N29" s="246"/>
      <c r="O29" s="246"/>
      <c r="P29" s="763"/>
      <c r="Q29" s="347"/>
    </row>
    <row r="30" spans="1:17" ht="17.25" customHeight="1">
      <c r="A30" s="189">
        <v>19</v>
      </c>
      <c r="B30" s="222" t="s">
        <v>14</v>
      </c>
      <c r="C30" s="223">
        <v>4864912</v>
      </c>
      <c r="D30" s="91" t="s">
        <v>12</v>
      </c>
      <c r="E30" s="74" t="s">
        <v>304</v>
      </c>
      <c r="F30" s="232">
        <v>-1600</v>
      </c>
      <c r="G30" s="245">
        <v>53</v>
      </c>
      <c r="H30" s="246">
        <v>53</v>
      </c>
      <c r="I30" s="232">
        <f>G30-H30</f>
        <v>0</v>
      </c>
      <c r="J30" s="232">
        <f>$F30*I30</f>
        <v>0</v>
      </c>
      <c r="K30" s="766">
        <f>J30/1000000</f>
        <v>0</v>
      </c>
      <c r="L30" s="245">
        <v>985</v>
      </c>
      <c r="M30" s="246">
        <v>463</v>
      </c>
      <c r="N30" s="232">
        <f>L30-M30</f>
        <v>522</v>
      </c>
      <c r="O30" s="232">
        <f>$F30*N30</f>
        <v>-835200</v>
      </c>
      <c r="P30" s="880">
        <f>O30/1000000</f>
        <v>-0.83520000000000005</v>
      </c>
      <c r="Q30" s="342"/>
    </row>
    <row r="31" spans="1:17" ht="17.25" customHeight="1">
      <c r="A31" s="189">
        <v>20</v>
      </c>
      <c r="B31" s="222" t="s">
        <v>15</v>
      </c>
      <c r="C31" s="223">
        <v>5128459</v>
      </c>
      <c r="D31" s="91" t="s">
        <v>12</v>
      </c>
      <c r="E31" s="74" t="s">
        <v>304</v>
      </c>
      <c r="F31" s="232">
        <v>-800</v>
      </c>
      <c r="G31" s="245">
        <v>129164</v>
      </c>
      <c r="H31" s="246">
        <v>129097</v>
      </c>
      <c r="I31" s="232">
        <f>G31-H31</f>
        <v>67</v>
      </c>
      <c r="J31" s="232">
        <f>$F31*I31</f>
        <v>-53600</v>
      </c>
      <c r="K31" s="766">
        <f>J31/1000000</f>
        <v>-5.3600000000000002E-2</v>
      </c>
      <c r="L31" s="245">
        <v>6915</v>
      </c>
      <c r="M31" s="246">
        <v>6422</v>
      </c>
      <c r="N31" s="232">
        <f>L31-M31</f>
        <v>493</v>
      </c>
      <c r="O31" s="232">
        <f>$F31*N31</f>
        <v>-394400</v>
      </c>
      <c r="P31" s="880">
        <f>O31/1000000</f>
        <v>-0.39439999999999997</v>
      </c>
      <c r="Q31" s="347"/>
    </row>
    <row r="32" spans="1:17" ht="17.25" customHeight="1">
      <c r="A32" s="189"/>
      <c r="B32" s="203" t="s">
        <v>154</v>
      </c>
      <c r="C32" s="223"/>
      <c r="D32" s="64"/>
      <c r="E32" s="64"/>
      <c r="F32" s="232"/>
      <c r="G32" s="245"/>
      <c r="H32" s="246"/>
      <c r="I32" s="232"/>
      <c r="J32" s="232"/>
      <c r="K32" s="766"/>
      <c r="L32" s="245"/>
      <c r="M32" s="246"/>
      <c r="N32" s="232"/>
      <c r="O32" s="232"/>
      <c r="P32" s="880"/>
      <c r="Q32" s="337"/>
    </row>
    <row r="33" spans="1:17" ht="18.75" customHeight="1">
      <c r="A33" s="189">
        <v>21</v>
      </c>
      <c r="B33" s="222" t="s">
        <v>14</v>
      </c>
      <c r="C33" s="223">
        <v>4864867</v>
      </c>
      <c r="D33" s="91" t="s">
        <v>12</v>
      </c>
      <c r="E33" s="74" t="s">
        <v>304</v>
      </c>
      <c r="F33" s="232">
        <v>-2500</v>
      </c>
      <c r="G33" s="245">
        <v>999822</v>
      </c>
      <c r="H33" s="246">
        <v>999878</v>
      </c>
      <c r="I33" s="232">
        <f>G33-H33</f>
        <v>-56</v>
      </c>
      <c r="J33" s="232">
        <f>$F33*I33</f>
        <v>140000</v>
      </c>
      <c r="K33" s="766">
        <f>J33/1000000</f>
        <v>0.14000000000000001</v>
      </c>
      <c r="L33" s="245">
        <v>999922</v>
      </c>
      <c r="M33" s="246">
        <v>999945</v>
      </c>
      <c r="N33" s="232">
        <f>L33-M33</f>
        <v>-23</v>
      </c>
      <c r="O33" s="232">
        <f>$F33*N33</f>
        <v>57500</v>
      </c>
      <c r="P33" s="880">
        <f>O33/1000000</f>
        <v>5.7500000000000002E-2</v>
      </c>
      <c r="Q33" s="342"/>
    </row>
    <row r="34" spans="1:17" ht="17.25" customHeight="1">
      <c r="A34" s="189">
        <v>22</v>
      </c>
      <c r="B34" s="222" t="s">
        <v>15</v>
      </c>
      <c r="C34" s="223">
        <v>4865036</v>
      </c>
      <c r="D34" s="91" t="s">
        <v>12</v>
      </c>
      <c r="E34" s="74" t="s">
        <v>304</v>
      </c>
      <c r="F34" s="232">
        <v>-2000</v>
      </c>
      <c r="G34" s="245">
        <v>952436</v>
      </c>
      <c r="H34" s="246">
        <v>952519</v>
      </c>
      <c r="I34" s="232">
        <f>G34-H34</f>
        <v>-83</v>
      </c>
      <c r="J34" s="232">
        <f>$F34*I34</f>
        <v>166000</v>
      </c>
      <c r="K34" s="766">
        <f>J34/1000000</f>
        <v>0.16600000000000001</v>
      </c>
      <c r="L34" s="245">
        <v>989589</v>
      </c>
      <c r="M34" s="246">
        <v>989746</v>
      </c>
      <c r="N34" s="232">
        <f>L34-M34</f>
        <v>-157</v>
      </c>
      <c r="O34" s="232">
        <f>$F34*N34</f>
        <v>314000</v>
      </c>
      <c r="P34" s="880">
        <f>O34/1000000</f>
        <v>0.314</v>
      </c>
      <c r="Q34" s="347"/>
    </row>
    <row r="35" spans="1:17" ht="15.75" customHeight="1">
      <c r="A35" s="189">
        <v>23</v>
      </c>
      <c r="B35" s="222" t="s">
        <v>16</v>
      </c>
      <c r="C35" s="223">
        <v>5295147</v>
      </c>
      <c r="D35" s="91" t="s">
        <v>12</v>
      </c>
      <c r="E35" s="74" t="s">
        <v>304</v>
      </c>
      <c r="F35" s="232">
        <v>-2000</v>
      </c>
      <c r="G35" s="245">
        <v>907041</v>
      </c>
      <c r="H35" s="246">
        <v>907783</v>
      </c>
      <c r="I35" s="232">
        <f t="shared" ref="I35:I42" si="6">G35-H35</f>
        <v>-742</v>
      </c>
      <c r="J35" s="232">
        <f t="shared" ref="J35:J42" si="7">$F35*I35</f>
        <v>1484000</v>
      </c>
      <c r="K35" s="766">
        <f t="shared" ref="K35:K42" si="8">J35/1000000</f>
        <v>1.484</v>
      </c>
      <c r="L35" s="245">
        <v>970968</v>
      </c>
      <c r="M35" s="246">
        <v>970988</v>
      </c>
      <c r="N35" s="232">
        <f t="shared" ref="N35:N44" si="9">L35-M35</f>
        <v>-20</v>
      </c>
      <c r="O35" s="232">
        <f t="shared" ref="O35:O42" si="10">$F35*N35</f>
        <v>40000</v>
      </c>
      <c r="P35" s="880">
        <f t="shared" ref="P35:P42" si="11">O35/1000000</f>
        <v>0.04</v>
      </c>
      <c r="Q35" s="347"/>
    </row>
    <row r="36" spans="1:17" ht="15.75" customHeight="1">
      <c r="A36" s="189">
        <v>24</v>
      </c>
      <c r="B36" s="205" t="s">
        <v>152</v>
      </c>
      <c r="C36" s="223">
        <v>4864989</v>
      </c>
      <c r="D36" s="64" t="s">
        <v>12</v>
      </c>
      <c r="E36" s="74" t="s">
        <v>304</v>
      </c>
      <c r="F36" s="232">
        <v>-1000</v>
      </c>
      <c r="G36" s="245">
        <v>999711</v>
      </c>
      <c r="H36" s="246">
        <v>999911</v>
      </c>
      <c r="I36" s="232">
        <f>G36-H36</f>
        <v>-200</v>
      </c>
      <c r="J36" s="232">
        <f>$F36*I36</f>
        <v>200000</v>
      </c>
      <c r="K36" s="766">
        <f>J36/1000000</f>
        <v>0.2</v>
      </c>
      <c r="L36" s="245">
        <v>999953</v>
      </c>
      <c r="M36" s="246">
        <v>999976</v>
      </c>
      <c r="N36" s="232">
        <f>L36-M36</f>
        <v>-23</v>
      </c>
      <c r="O36" s="232">
        <f>$F36*N36</f>
        <v>23000</v>
      </c>
      <c r="P36" s="880">
        <f>O36/1000000</f>
        <v>2.3E-2</v>
      </c>
      <c r="Q36" s="552"/>
    </row>
    <row r="37" spans="1:17" ht="15.75" customHeight="1">
      <c r="A37" s="505"/>
      <c r="B37" s="203" t="s">
        <v>419</v>
      </c>
      <c r="C37" s="223"/>
      <c r="D37" s="64"/>
      <c r="E37" s="74"/>
      <c r="F37" s="232"/>
      <c r="G37" s="245"/>
      <c r="H37" s="246"/>
      <c r="I37" s="232"/>
      <c r="J37" s="232"/>
      <c r="K37" s="766"/>
      <c r="L37" s="245"/>
      <c r="M37" s="246"/>
      <c r="N37" s="232"/>
      <c r="O37" s="232"/>
      <c r="P37" s="880"/>
      <c r="Q37" s="552"/>
    </row>
    <row r="38" spans="1:17" ht="15.75" customHeight="1">
      <c r="A38" s="189">
        <v>25</v>
      </c>
      <c r="B38" s="205" t="s">
        <v>420</v>
      </c>
      <c r="C38" s="223">
        <v>5295131</v>
      </c>
      <c r="D38" s="64" t="s">
        <v>12</v>
      </c>
      <c r="E38" s="74" t="s">
        <v>304</v>
      </c>
      <c r="F38" s="232">
        <v>-1000</v>
      </c>
      <c r="G38" s="245">
        <v>997449</v>
      </c>
      <c r="H38" s="246">
        <v>997417</v>
      </c>
      <c r="I38" s="232">
        <f t="shared" si="6"/>
        <v>32</v>
      </c>
      <c r="J38" s="232">
        <f t="shared" si="7"/>
        <v>-32000</v>
      </c>
      <c r="K38" s="766">
        <f t="shared" si="8"/>
        <v>-3.2000000000000001E-2</v>
      </c>
      <c r="L38" s="245">
        <v>997248</v>
      </c>
      <c r="M38" s="246">
        <v>997236</v>
      </c>
      <c r="N38" s="232">
        <f t="shared" si="9"/>
        <v>12</v>
      </c>
      <c r="O38" s="232">
        <f t="shared" si="10"/>
        <v>-12000</v>
      </c>
      <c r="P38" s="880">
        <f t="shared" si="11"/>
        <v>-1.2E-2</v>
      </c>
      <c r="Q38" s="552"/>
    </row>
    <row r="39" spans="1:17" ht="15.75" customHeight="1">
      <c r="A39" s="189"/>
      <c r="B39" s="205"/>
      <c r="C39" s="223"/>
      <c r="D39" s="64"/>
      <c r="E39" s="74"/>
      <c r="F39" s="232">
        <v>-1000</v>
      </c>
      <c r="G39" s="245">
        <v>997383</v>
      </c>
      <c r="H39" s="246">
        <v>997383</v>
      </c>
      <c r="I39" s="232">
        <f>G39-H39</f>
        <v>0</v>
      </c>
      <c r="J39" s="232">
        <f t="shared" si="7"/>
        <v>0</v>
      </c>
      <c r="K39" s="766">
        <f t="shared" si="8"/>
        <v>0</v>
      </c>
      <c r="L39" s="245"/>
      <c r="M39" s="246"/>
      <c r="N39" s="232"/>
      <c r="O39" s="232"/>
      <c r="P39" s="880"/>
      <c r="Q39" s="552"/>
    </row>
    <row r="40" spans="1:17" ht="15.75" customHeight="1">
      <c r="A40" s="189">
        <v>26</v>
      </c>
      <c r="B40" s="205" t="s">
        <v>421</v>
      </c>
      <c r="C40" s="223">
        <v>5295139</v>
      </c>
      <c r="D40" s="64" t="s">
        <v>12</v>
      </c>
      <c r="E40" s="74" t="s">
        <v>304</v>
      </c>
      <c r="F40" s="232">
        <v>-1000</v>
      </c>
      <c r="G40" s="245">
        <v>981262</v>
      </c>
      <c r="H40" s="246">
        <v>981241</v>
      </c>
      <c r="I40" s="232">
        <f t="shared" si="6"/>
        <v>21</v>
      </c>
      <c r="J40" s="232">
        <f t="shared" si="7"/>
        <v>-21000</v>
      </c>
      <c r="K40" s="766">
        <f t="shared" si="8"/>
        <v>-2.1000000000000001E-2</v>
      </c>
      <c r="L40" s="245">
        <v>999868</v>
      </c>
      <c r="M40" s="246">
        <v>999864</v>
      </c>
      <c r="N40" s="232">
        <f t="shared" si="9"/>
        <v>4</v>
      </c>
      <c r="O40" s="232">
        <f t="shared" si="10"/>
        <v>-4000</v>
      </c>
      <c r="P40" s="880">
        <f t="shared" si="11"/>
        <v>-4.0000000000000001E-3</v>
      </c>
      <c r="Q40" s="552"/>
    </row>
    <row r="41" spans="1:17" ht="15.75" customHeight="1">
      <c r="A41" s="189"/>
      <c r="B41" s="205"/>
      <c r="C41" s="223"/>
      <c r="D41" s="64"/>
      <c r="E41" s="74"/>
      <c r="F41" s="232">
        <v>-1000</v>
      </c>
      <c r="G41" s="245"/>
      <c r="H41" s="246"/>
      <c r="I41" s="232"/>
      <c r="J41" s="232"/>
      <c r="K41" s="766"/>
      <c r="L41" s="245">
        <v>12968</v>
      </c>
      <c r="M41" s="246">
        <v>12968</v>
      </c>
      <c r="N41" s="232">
        <f t="shared" si="9"/>
        <v>0</v>
      </c>
      <c r="O41" s="232">
        <f t="shared" si="10"/>
        <v>0</v>
      </c>
      <c r="P41" s="880">
        <f t="shared" si="11"/>
        <v>0</v>
      </c>
      <c r="Q41" s="552"/>
    </row>
    <row r="42" spans="1:17" ht="15.75" customHeight="1">
      <c r="A42" s="189">
        <v>27</v>
      </c>
      <c r="B42" s="205" t="s">
        <v>422</v>
      </c>
      <c r="C42" s="223">
        <v>5295173</v>
      </c>
      <c r="D42" s="64" t="s">
        <v>12</v>
      </c>
      <c r="E42" s="74" t="s">
        <v>304</v>
      </c>
      <c r="F42" s="232">
        <v>-1000</v>
      </c>
      <c r="G42" s="245">
        <v>293846</v>
      </c>
      <c r="H42" s="246">
        <v>293846</v>
      </c>
      <c r="I42" s="232">
        <f t="shared" si="6"/>
        <v>0</v>
      </c>
      <c r="J42" s="232">
        <f t="shared" si="7"/>
        <v>0</v>
      </c>
      <c r="K42" s="766">
        <f t="shared" si="8"/>
        <v>0</v>
      </c>
      <c r="L42" s="245">
        <v>126061</v>
      </c>
      <c r="M42" s="246">
        <v>125945</v>
      </c>
      <c r="N42" s="232">
        <f t="shared" si="9"/>
        <v>116</v>
      </c>
      <c r="O42" s="232">
        <f t="shared" si="10"/>
        <v>-116000</v>
      </c>
      <c r="P42" s="880">
        <f t="shared" si="11"/>
        <v>-0.11600000000000001</v>
      </c>
      <c r="Q42" s="552"/>
    </row>
    <row r="43" spans="1:17" ht="15.75" customHeight="1">
      <c r="A43" s="189"/>
      <c r="B43" s="205"/>
      <c r="C43" s="223"/>
      <c r="D43" s="64"/>
      <c r="E43" s="74"/>
      <c r="F43" s="232">
        <v>-1000</v>
      </c>
      <c r="G43" s="245"/>
      <c r="H43" s="246"/>
      <c r="I43" s="232"/>
      <c r="J43" s="232"/>
      <c r="K43" s="766"/>
      <c r="L43" s="245">
        <v>127286</v>
      </c>
      <c r="M43" s="246">
        <v>126465</v>
      </c>
      <c r="N43" s="232">
        <f t="shared" si="9"/>
        <v>821</v>
      </c>
      <c r="O43" s="232">
        <f>$F43*N43</f>
        <v>-821000</v>
      </c>
      <c r="P43" s="880">
        <f>O43/1000000</f>
        <v>-0.82099999999999995</v>
      </c>
      <c r="Q43" s="552"/>
    </row>
    <row r="44" spans="1:17" ht="15.75" customHeight="1">
      <c r="A44" s="189"/>
      <c r="B44" s="205"/>
      <c r="C44" s="223"/>
      <c r="D44" s="64"/>
      <c r="E44" s="74"/>
      <c r="F44" s="232">
        <v>-1000</v>
      </c>
      <c r="G44" s="245"/>
      <c r="H44" s="246"/>
      <c r="I44" s="232"/>
      <c r="J44" s="232"/>
      <c r="K44" s="766"/>
      <c r="L44" s="245">
        <v>137844</v>
      </c>
      <c r="M44" s="246">
        <v>137755</v>
      </c>
      <c r="N44" s="232">
        <f t="shared" si="9"/>
        <v>89</v>
      </c>
      <c r="O44" s="232">
        <f>$F44*N44</f>
        <v>-89000</v>
      </c>
      <c r="P44" s="880">
        <f>O44/1000000</f>
        <v>-8.8999999999999996E-2</v>
      </c>
      <c r="Q44" s="552"/>
    </row>
    <row r="45" spans="1:17" ht="15.75" customHeight="1">
      <c r="A45" s="189">
        <v>28</v>
      </c>
      <c r="B45" s="205" t="s">
        <v>423</v>
      </c>
      <c r="C45" s="223">
        <v>5100228</v>
      </c>
      <c r="D45" s="64" t="s">
        <v>12</v>
      </c>
      <c r="E45" s="74" t="s">
        <v>304</v>
      </c>
      <c r="F45" s="232">
        <v>-2000</v>
      </c>
      <c r="G45" s="245">
        <v>7964</v>
      </c>
      <c r="H45" s="246">
        <v>7964</v>
      </c>
      <c r="I45" s="232">
        <f>G45-H45</f>
        <v>0</v>
      </c>
      <c r="J45" s="232">
        <f>$F45*I45</f>
        <v>0</v>
      </c>
      <c r="K45" s="766">
        <f>J45/1000000</f>
        <v>0</v>
      </c>
      <c r="L45" s="245">
        <v>1171</v>
      </c>
      <c r="M45" s="246">
        <v>809</v>
      </c>
      <c r="N45" s="232">
        <f>L45-M45</f>
        <v>362</v>
      </c>
      <c r="O45" s="232">
        <f>$F45*N45</f>
        <v>-724000</v>
      </c>
      <c r="P45" s="880">
        <f>O45/1000000</f>
        <v>-0.72399999999999998</v>
      </c>
      <c r="Q45" s="552"/>
    </row>
    <row r="46" spans="1:17" ht="17.25" customHeight="1">
      <c r="A46" s="189"/>
      <c r="B46" s="224" t="s">
        <v>155</v>
      </c>
      <c r="C46" s="223"/>
      <c r="D46" s="91"/>
      <c r="E46" s="91"/>
      <c r="F46" s="232"/>
      <c r="G46" s="245"/>
      <c r="H46" s="246"/>
      <c r="I46" s="232"/>
      <c r="J46" s="232"/>
      <c r="K46" s="766"/>
      <c r="L46" s="245"/>
      <c r="M46" s="246"/>
      <c r="N46" s="232"/>
      <c r="O46" s="232"/>
      <c r="P46" s="880"/>
      <c r="Q46" s="337"/>
    </row>
    <row r="47" spans="1:17" ht="19.5" customHeight="1">
      <c r="A47" s="505"/>
      <c r="B47" s="224" t="s">
        <v>37</v>
      </c>
      <c r="C47" s="223"/>
      <c r="D47" s="91"/>
      <c r="E47" s="91"/>
      <c r="F47" s="232"/>
      <c r="G47" s="245"/>
      <c r="H47" s="246"/>
      <c r="I47" s="232"/>
      <c r="J47" s="232"/>
      <c r="K47" s="766"/>
      <c r="L47" s="245"/>
      <c r="M47" s="246"/>
      <c r="N47" s="232"/>
      <c r="O47" s="232"/>
      <c r="P47" s="880"/>
      <c r="Q47" s="337"/>
    </row>
    <row r="48" spans="1:17" s="605" customFormat="1" ht="22.5" customHeight="1">
      <c r="A48" s="189">
        <v>29</v>
      </c>
      <c r="B48" s="222" t="s">
        <v>156</v>
      </c>
      <c r="C48" s="223" t="s">
        <v>487</v>
      </c>
      <c r="D48" s="91" t="s">
        <v>447</v>
      </c>
      <c r="E48" s="74" t="s">
        <v>304</v>
      </c>
      <c r="F48" s="756">
        <v>0.8</v>
      </c>
      <c r="G48" s="245">
        <v>652500</v>
      </c>
      <c r="H48" s="246">
        <v>643500</v>
      </c>
      <c r="I48" s="232">
        <f>G48-H48</f>
        <v>9000</v>
      </c>
      <c r="J48" s="232">
        <f>$F48*I48</f>
        <v>7200</v>
      </c>
      <c r="K48" s="766">
        <f>J48/1000000</f>
        <v>7.1999999999999998E-3</v>
      </c>
      <c r="L48" s="245">
        <v>8500</v>
      </c>
      <c r="M48" s="246">
        <v>7000</v>
      </c>
      <c r="N48" s="232">
        <f>L48-M48</f>
        <v>1500</v>
      </c>
      <c r="O48" s="232">
        <f>$F48*N48</f>
        <v>1200</v>
      </c>
      <c r="P48" s="880">
        <f>O48/1000000</f>
        <v>1.1999999999999999E-3</v>
      </c>
      <c r="Q48" s="342"/>
    </row>
    <row r="49" spans="1:17" ht="15.75" customHeight="1">
      <c r="A49" s="189"/>
      <c r="B49" s="203" t="s">
        <v>157</v>
      </c>
      <c r="C49" s="223"/>
      <c r="D49" s="64"/>
      <c r="E49" s="64"/>
      <c r="F49" s="232"/>
      <c r="G49" s="245"/>
      <c r="H49" s="246"/>
      <c r="I49" s="232"/>
      <c r="J49" s="232"/>
      <c r="K49" s="766"/>
      <c r="L49" s="245"/>
      <c r="M49" s="246"/>
      <c r="N49" s="232"/>
      <c r="O49" s="232"/>
      <c r="P49" s="880"/>
      <c r="Q49" s="337"/>
    </row>
    <row r="50" spans="1:17" ht="15.75" customHeight="1">
      <c r="A50" s="189">
        <v>30</v>
      </c>
      <c r="B50" s="205" t="s">
        <v>14</v>
      </c>
      <c r="C50" s="223">
        <v>5269210</v>
      </c>
      <c r="D50" s="64" t="s">
        <v>12</v>
      </c>
      <c r="E50" s="74" t="s">
        <v>304</v>
      </c>
      <c r="F50" s="232">
        <v>-1000</v>
      </c>
      <c r="G50" s="245">
        <v>933778</v>
      </c>
      <c r="H50" s="246">
        <v>933775</v>
      </c>
      <c r="I50" s="232">
        <f>G50-H50</f>
        <v>3</v>
      </c>
      <c r="J50" s="232">
        <f>$F50*I50</f>
        <v>-3000</v>
      </c>
      <c r="K50" s="766">
        <f>J50/1000000</f>
        <v>-3.0000000000000001E-3</v>
      </c>
      <c r="L50" s="245">
        <v>965242</v>
      </c>
      <c r="M50" s="246">
        <v>965240</v>
      </c>
      <c r="N50" s="232">
        <f>L50-M50</f>
        <v>2</v>
      </c>
      <c r="O50" s="232">
        <f>$F50*N50</f>
        <v>-2000</v>
      </c>
      <c r="P50" s="880">
        <f>O50/1000000</f>
        <v>-2E-3</v>
      </c>
      <c r="Q50" s="337"/>
    </row>
    <row r="51" spans="1:17" ht="15.75" customHeight="1">
      <c r="A51" s="189">
        <v>31</v>
      </c>
      <c r="B51" s="222" t="s">
        <v>15</v>
      </c>
      <c r="C51" s="223">
        <v>5269749</v>
      </c>
      <c r="D51" s="91" t="s">
        <v>12</v>
      </c>
      <c r="E51" s="74" t="s">
        <v>304</v>
      </c>
      <c r="F51" s="232">
        <v>-1000</v>
      </c>
      <c r="G51" s="245">
        <v>994478</v>
      </c>
      <c r="H51" s="246">
        <v>994954</v>
      </c>
      <c r="I51" s="232">
        <f>G51-H51</f>
        <v>-476</v>
      </c>
      <c r="J51" s="232">
        <f>$F51*I51</f>
        <v>476000</v>
      </c>
      <c r="K51" s="766">
        <f>J51/1000000</f>
        <v>0.47599999999999998</v>
      </c>
      <c r="L51" s="245">
        <v>999505</v>
      </c>
      <c r="M51" s="246">
        <v>999509</v>
      </c>
      <c r="N51" s="232">
        <f>L51-M51</f>
        <v>-4</v>
      </c>
      <c r="O51" s="232">
        <f>$F51*N51</f>
        <v>4000</v>
      </c>
      <c r="P51" s="880">
        <f>O51/1000000</f>
        <v>4.0000000000000001E-3</v>
      </c>
      <c r="Q51" s="517"/>
    </row>
    <row r="52" spans="1:17" ht="15.75" customHeight="1">
      <c r="A52" s="189">
        <v>32</v>
      </c>
      <c r="B52" s="222" t="s">
        <v>16</v>
      </c>
      <c r="C52" s="223">
        <v>4864945</v>
      </c>
      <c r="D52" s="91" t="s">
        <v>12</v>
      </c>
      <c r="E52" s="74" t="s">
        <v>304</v>
      </c>
      <c r="F52" s="232">
        <v>-1000</v>
      </c>
      <c r="G52" s="245">
        <v>728</v>
      </c>
      <c r="H52" s="246">
        <v>751</v>
      </c>
      <c r="I52" s="232">
        <f>G52-H52</f>
        <v>-23</v>
      </c>
      <c r="J52" s="232">
        <f>$F52*I52</f>
        <v>23000</v>
      </c>
      <c r="K52" s="766">
        <f>J52/1000000</f>
        <v>2.3E-2</v>
      </c>
      <c r="L52" s="245">
        <v>999986</v>
      </c>
      <c r="M52" s="246">
        <v>1000001</v>
      </c>
      <c r="N52" s="232">
        <f>L52-M52</f>
        <v>-15</v>
      </c>
      <c r="O52" s="232">
        <f>$F52*N52</f>
        <v>15000</v>
      </c>
      <c r="P52" s="880">
        <f>O52/1000000</f>
        <v>1.4999999999999999E-2</v>
      </c>
      <c r="Q52" s="517"/>
    </row>
    <row r="53" spans="1:17" ht="22.5" customHeight="1">
      <c r="A53" s="505"/>
      <c r="B53" s="203" t="s">
        <v>428</v>
      </c>
      <c r="C53" s="223"/>
      <c r="D53" s="91"/>
      <c r="E53" s="74"/>
      <c r="F53" s="232"/>
      <c r="G53" s="245"/>
      <c r="H53" s="246"/>
      <c r="I53" s="232"/>
      <c r="J53" s="232"/>
      <c r="K53" s="766"/>
      <c r="L53" s="245"/>
      <c r="M53" s="246"/>
      <c r="N53" s="232"/>
      <c r="O53" s="232"/>
      <c r="P53" s="880"/>
      <c r="Q53" s="517"/>
    </row>
    <row r="54" spans="1:17" ht="22.5" customHeight="1">
      <c r="A54" s="189">
        <v>33</v>
      </c>
      <c r="B54" s="205" t="s">
        <v>422</v>
      </c>
      <c r="C54" s="223">
        <v>5128460</v>
      </c>
      <c r="D54" s="64" t="s">
        <v>12</v>
      </c>
      <c r="E54" s="74" t="s">
        <v>304</v>
      </c>
      <c r="F54" s="232">
        <v>-800</v>
      </c>
      <c r="G54" s="245">
        <v>41381</v>
      </c>
      <c r="H54" s="246">
        <v>41381</v>
      </c>
      <c r="I54" s="232">
        <f>G54-H54</f>
        <v>0</v>
      </c>
      <c r="J54" s="232">
        <f>$F54*I54</f>
        <v>0</v>
      </c>
      <c r="K54" s="766">
        <f>J54/1000000</f>
        <v>0</v>
      </c>
      <c r="L54" s="245">
        <v>9627</v>
      </c>
      <c r="M54" s="246">
        <v>6567</v>
      </c>
      <c r="N54" s="232">
        <f>L54-M54</f>
        <v>3060</v>
      </c>
      <c r="O54" s="232">
        <f>$F54*N54</f>
        <v>-2448000</v>
      </c>
      <c r="P54" s="880">
        <f>O54/1000000</f>
        <v>-2.448</v>
      </c>
      <c r="Q54" s="517"/>
    </row>
    <row r="55" spans="1:17" ht="22.5" customHeight="1">
      <c r="A55" s="189">
        <v>34</v>
      </c>
      <c r="B55" s="205" t="s">
        <v>423</v>
      </c>
      <c r="C55" s="223">
        <v>5295149</v>
      </c>
      <c r="D55" s="64" t="s">
        <v>12</v>
      </c>
      <c r="E55" s="74" t="s">
        <v>304</v>
      </c>
      <c r="F55" s="232">
        <v>-1600</v>
      </c>
      <c r="G55" s="245">
        <v>63149</v>
      </c>
      <c r="H55" s="246">
        <v>63149</v>
      </c>
      <c r="I55" s="232">
        <f>G55-H55</f>
        <v>0</v>
      </c>
      <c r="J55" s="232">
        <f>$F55*I55</f>
        <v>0</v>
      </c>
      <c r="K55" s="766">
        <f>J55/1000000</f>
        <v>0</v>
      </c>
      <c r="L55" s="245">
        <v>58939</v>
      </c>
      <c r="M55" s="246">
        <v>56923</v>
      </c>
      <c r="N55" s="232">
        <f>L55-M55</f>
        <v>2016</v>
      </c>
      <c r="O55" s="232">
        <f>$F55*N55</f>
        <v>-3225600</v>
      </c>
      <c r="P55" s="880">
        <f>O55/1000000</f>
        <v>-3.2256</v>
      </c>
      <c r="Q55" s="517"/>
    </row>
    <row r="56" spans="1:17" ht="18.75" customHeight="1">
      <c r="A56" s="505"/>
      <c r="B56" s="224" t="s">
        <v>158</v>
      </c>
      <c r="C56" s="223"/>
      <c r="D56" s="91"/>
      <c r="E56" s="91"/>
      <c r="F56" s="228"/>
      <c r="G56" s="245"/>
      <c r="H56" s="246"/>
      <c r="I56" s="232"/>
      <c r="J56" s="232"/>
      <c r="K56" s="766"/>
      <c r="L56" s="245"/>
      <c r="M56" s="246"/>
      <c r="N56" s="232"/>
      <c r="O56" s="232"/>
      <c r="P56" s="880"/>
      <c r="Q56" s="337"/>
    </row>
    <row r="57" spans="1:17" ht="22.5" customHeight="1">
      <c r="A57" s="189">
        <v>35</v>
      </c>
      <c r="B57" s="222" t="s">
        <v>379</v>
      </c>
      <c r="C57" s="223">
        <v>5128411</v>
      </c>
      <c r="D57" s="91" t="s">
        <v>12</v>
      </c>
      <c r="E57" s="74" t="s">
        <v>304</v>
      </c>
      <c r="F57" s="232">
        <v>-2000</v>
      </c>
      <c r="G57" s="245">
        <v>999994</v>
      </c>
      <c r="H57" s="246">
        <v>1000084</v>
      </c>
      <c r="I57" s="232">
        <f>G57-H57</f>
        <v>-90</v>
      </c>
      <c r="J57" s="232">
        <f>$F57*I57</f>
        <v>180000</v>
      </c>
      <c r="K57" s="766">
        <f>J57/1000000</f>
        <v>0.18</v>
      </c>
      <c r="L57" s="245">
        <v>1146</v>
      </c>
      <c r="M57" s="246">
        <v>1150</v>
      </c>
      <c r="N57" s="232">
        <f>L57-M57</f>
        <v>-4</v>
      </c>
      <c r="O57" s="232">
        <f>$F57*N57</f>
        <v>8000</v>
      </c>
      <c r="P57" s="880">
        <f>O57/1000000</f>
        <v>8.0000000000000002E-3</v>
      </c>
      <c r="Q57" s="337"/>
    </row>
    <row r="58" spans="1:17" ht="22.5" customHeight="1">
      <c r="A58" s="189">
        <v>36</v>
      </c>
      <c r="B58" s="222" t="s">
        <v>380</v>
      </c>
      <c r="C58" s="223">
        <v>4864947</v>
      </c>
      <c r="D58" s="91" t="s">
        <v>12</v>
      </c>
      <c r="E58" s="74" t="s">
        <v>304</v>
      </c>
      <c r="F58" s="232">
        <v>-1000</v>
      </c>
      <c r="G58" s="245">
        <v>348</v>
      </c>
      <c r="H58" s="246">
        <v>399</v>
      </c>
      <c r="I58" s="232">
        <f>G58-H58</f>
        <v>-51</v>
      </c>
      <c r="J58" s="232">
        <f>$F58*I58</f>
        <v>51000</v>
      </c>
      <c r="K58" s="766">
        <f>J58/1000000</f>
        <v>5.0999999999999997E-2</v>
      </c>
      <c r="L58" s="245">
        <v>1</v>
      </c>
      <c r="M58" s="246">
        <v>44</v>
      </c>
      <c r="N58" s="232">
        <f>L58-M58</f>
        <v>-43</v>
      </c>
      <c r="O58" s="232">
        <f>$F58*N58</f>
        <v>43000</v>
      </c>
      <c r="P58" s="880">
        <f>O58/1000000</f>
        <v>4.2999999999999997E-2</v>
      </c>
      <c r="Q58" s="337"/>
    </row>
    <row r="59" spans="1:17" ht="22.5" customHeight="1">
      <c r="A59" s="189">
        <v>37</v>
      </c>
      <c r="B59" s="205" t="s">
        <v>381</v>
      </c>
      <c r="C59" s="223">
        <v>4864933</v>
      </c>
      <c r="D59" s="64" t="s">
        <v>12</v>
      </c>
      <c r="E59" s="74" t="s">
        <v>304</v>
      </c>
      <c r="F59" s="232">
        <v>-1000</v>
      </c>
      <c r="G59" s="245">
        <v>24080</v>
      </c>
      <c r="H59" s="246">
        <v>24103</v>
      </c>
      <c r="I59" s="232">
        <f>G59-H59</f>
        <v>-23</v>
      </c>
      <c r="J59" s="232">
        <f>$F59*I59</f>
        <v>23000</v>
      </c>
      <c r="K59" s="766">
        <f>J59/1000000</f>
        <v>2.3E-2</v>
      </c>
      <c r="L59" s="245">
        <v>31103</v>
      </c>
      <c r="M59" s="246">
        <v>31181</v>
      </c>
      <c r="N59" s="232">
        <f>L59-M59</f>
        <v>-78</v>
      </c>
      <c r="O59" s="232">
        <f>$F59*N59</f>
        <v>78000</v>
      </c>
      <c r="P59" s="880">
        <f>O59/1000000</f>
        <v>7.8E-2</v>
      </c>
      <c r="Q59" s="337"/>
    </row>
    <row r="60" spans="1:17" ht="22.5" customHeight="1">
      <c r="A60" s="189">
        <v>38</v>
      </c>
      <c r="B60" s="222" t="s">
        <v>382</v>
      </c>
      <c r="C60" s="223">
        <v>4864904</v>
      </c>
      <c r="D60" s="91" t="s">
        <v>12</v>
      </c>
      <c r="E60" s="74" t="s">
        <v>304</v>
      </c>
      <c r="F60" s="232">
        <v>-1000</v>
      </c>
      <c r="G60" s="245">
        <v>5591</v>
      </c>
      <c r="H60" s="246">
        <v>5607</v>
      </c>
      <c r="I60" s="232">
        <f>G60-H60</f>
        <v>-16</v>
      </c>
      <c r="J60" s="232">
        <f>$F60*I60</f>
        <v>16000</v>
      </c>
      <c r="K60" s="766">
        <f>J60/1000000</f>
        <v>1.6E-2</v>
      </c>
      <c r="L60" s="245">
        <v>996803</v>
      </c>
      <c r="M60" s="246">
        <v>996803</v>
      </c>
      <c r="N60" s="232">
        <f>L60-M60</f>
        <v>0</v>
      </c>
      <c r="O60" s="232">
        <f>$F60*N60</f>
        <v>0</v>
      </c>
      <c r="P60" s="880">
        <f>O60/1000000</f>
        <v>0</v>
      </c>
      <c r="Q60" s="337"/>
    </row>
    <row r="61" spans="1:17" ht="22.5" customHeight="1" thickBot="1">
      <c r="A61" s="723">
        <v>39</v>
      </c>
      <c r="B61" s="225" t="s">
        <v>383</v>
      </c>
      <c r="C61" s="226">
        <v>4864942</v>
      </c>
      <c r="D61" s="181" t="s">
        <v>12</v>
      </c>
      <c r="E61" s="182" t="s">
        <v>304</v>
      </c>
      <c r="F61" s="236">
        <v>-1000</v>
      </c>
      <c r="G61" s="326">
        <v>1249</v>
      </c>
      <c r="H61" s="327">
        <v>1249</v>
      </c>
      <c r="I61" s="236">
        <f>G61-H61</f>
        <v>0</v>
      </c>
      <c r="J61" s="236">
        <f>$F61*I61</f>
        <v>0</v>
      </c>
      <c r="K61" s="772">
        <f>J61/1000000</f>
        <v>0</v>
      </c>
      <c r="L61" s="326">
        <v>1634</v>
      </c>
      <c r="M61" s="327">
        <v>1656</v>
      </c>
      <c r="N61" s="236">
        <f>L61-M61</f>
        <v>-22</v>
      </c>
      <c r="O61" s="236">
        <f>$F61*N61</f>
        <v>22000</v>
      </c>
      <c r="P61" s="893">
        <f>O61/1000000</f>
        <v>2.1999999999999999E-2</v>
      </c>
      <c r="Q61" s="734"/>
    </row>
    <row r="62" spans="1:17" ht="18" customHeight="1" thickTop="1" thickBot="1">
      <c r="A62" s="288" t="s">
        <v>293</v>
      </c>
      <c r="B62" s="225"/>
      <c r="C62" s="226"/>
      <c r="D62" s="181"/>
      <c r="E62" s="182"/>
      <c r="F62" s="230"/>
      <c r="G62" s="326"/>
      <c r="H62" s="327"/>
      <c r="I62" s="236"/>
      <c r="J62" s="236"/>
      <c r="K62" s="236"/>
      <c r="L62" s="326"/>
      <c r="M62" s="327"/>
      <c r="N62" s="236"/>
      <c r="O62" s="236"/>
      <c r="P62" s="894" t="str">
        <f>NDPL!$Q$1</f>
        <v>JULY-2023</v>
      </c>
      <c r="Q62" s="436"/>
    </row>
    <row r="63" spans="1:17" ht="18" customHeight="1" thickTop="1">
      <c r="A63" s="200"/>
      <c r="B63" s="201" t="s">
        <v>159</v>
      </c>
      <c r="C63" s="724"/>
      <c r="D63" s="72"/>
      <c r="E63" s="72"/>
      <c r="F63" s="300"/>
      <c r="G63" s="718"/>
      <c r="H63" s="388"/>
      <c r="I63" s="725"/>
      <c r="J63" s="725"/>
      <c r="K63" s="725"/>
      <c r="L63" s="718"/>
      <c r="M63" s="388"/>
      <c r="N63" s="725"/>
      <c r="O63" s="725"/>
      <c r="P63" s="895"/>
      <c r="Q63" s="390"/>
    </row>
    <row r="64" spans="1:17" ht="18" customHeight="1">
      <c r="A64" s="189">
        <v>40</v>
      </c>
      <c r="B64" s="222" t="s">
        <v>14</v>
      </c>
      <c r="C64" s="223">
        <v>4864920</v>
      </c>
      <c r="D64" s="91" t="s">
        <v>12</v>
      </c>
      <c r="E64" s="74" t="s">
        <v>304</v>
      </c>
      <c r="F64" s="232">
        <v>-1000</v>
      </c>
      <c r="G64" s="245">
        <v>6773</v>
      </c>
      <c r="H64" s="246">
        <v>6722</v>
      </c>
      <c r="I64" s="232">
        <f>G64-H64</f>
        <v>51</v>
      </c>
      <c r="J64" s="232">
        <f>$F64*I64</f>
        <v>-51000</v>
      </c>
      <c r="K64" s="766">
        <f>J64/1000000</f>
        <v>-5.0999999999999997E-2</v>
      </c>
      <c r="L64" s="245">
        <v>999983</v>
      </c>
      <c r="M64" s="246">
        <v>999958</v>
      </c>
      <c r="N64" s="232">
        <f>L64-M64</f>
        <v>25</v>
      </c>
      <c r="O64" s="232">
        <f>$F64*N64</f>
        <v>-25000</v>
      </c>
      <c r="P64" s="880">
        <f>O64/1000000</f>
        <v>-2.5000000000000001E-2</v>
      </c>
      <c r="Q64" s="336"/>
    </row>
    <row r="65" spans="1:17" ht="18" customHeight="1">
      <c r="A65" s="189">
        <v>41</v>
      </c>
      <c r="B65" s="222" t="s">
        <v>15</v>
      </c>
      <c r="C65" s="223">
        <v>4865038</v>
      </c>
      <c r="D65" s="91" t="s">
        <v>12</v>
      </c>
      <c r="E65" s="74" t="s">
        <v>304</v>
      </c>
      <c r="F65" s="232">
        <v>-1000</v>
      </c>
      <c r="G65" s="245">
        <v>25120</v>
      </c>
      <c r="H65" s="246">
        <v>25096</v>
      </c>
      <c r="I65" s="232">
        <f>G65-H65</f>
        <v>24</v>
      </c>
      <c r="J65" s="232">
        <f>$F65*I65</f>
        <v>-24000</v>
      </c>
      <c r="K65" s="766">
        <f>J65/1000000</f>
        <v>-2.4E-2</v>
      </c>
      <c r="L65" s="245">
        <v>691</v>
      </c>
      <c r="M65" s="246">
        <v>620</v>
      </c>
      <c r="N65" s="232">
        <f>L65-M65</f>
        <v>71</v>
      </c>
      <c r="O65" s="232">
        <f>$F65*N65</f>
        <v>-71000</v>
      </c>
      <c r="P65" s="880">
        <f>O65/1000000</f>
        <v>-7.0999999999999994E-2</v>
      </c>
      <c r="Q65" s="328"/>
    </row>
    <row r="66" spans="1:17" ht="18" customHeight="1">
      <c r="A66" s="189">
        <v>42</v>
      </c>
      <c r="B66" s="222" t="s">
        <v>16</v>
      </c>
      <c r="C66" s="223">
        <v>5295165</v>
      </c>
      <c r="D66" s="91" t="s">
        <v>12</v>
      </c>
      <c r="E66" s="74" t="s">
        <v>304</v>
      </c>
      <c r="F66" s="232">
        <v>-1000</v>
      </c>
      <c r="G66" s="245">
        <v>39669</v>
      </c>
      <c r="H66" s="246">
        <v>39616</v>
      </c>
      <c r="I66" s="232">
        <f>G66-H66</f>
        <v>53</v>
      </c>
      <c r="J66" s="232">
        <f>$F66*I66</f>
        <v>-53000</v>
      </c>
      <c r="K66" s="766">
        <f>J66/1000000</f>
        <v>-5.2999999999999999E-2</v>
      </c>
      <c r="L66" s="245">
        <v>997244</v>
      </c>
      <c r="M66" s="246">
        <v>997246</v>
      </c>
      <c r="N66" s="232">
        <f>L66-M66</f>
        <v>-2</v>
      </c>
      <c r="O66" s="232">
        <f>$F66*N66</f>
        <v>2000</v>
      </c>
      <c r="P66" s="880">
        <f>O66/1000000</f>
        <v>2E-3</v>
      </c>
      <c r="Q66" s="340"/>
    </row>
    <row r="67" spans="1:17" ht="18" customHeight="1">
      <c r="A67" s="505"/>
      <c r="B67" s="224" t="s">
        <v>160</v>
      </c>
      <c r="C67" s="223"/>
      <c r="D67" s="91"/>
      <c r="E67" s="91"/>
      <c r="F67" s="232"/>
      <c r="G67" s="245"/>
      <c r="H67" s="246"/>
      <c r="I67" s="232"/>
      <c r="J67" s="232"/>
      <c r="K67" s="766"/>
      <c r="L67" s="245"/>
      <c r="M67" s="246"/>
      <c r="N67" s="232"/>
      <c r="O67" s="232"/>
      <c r="P67" s="880"/>
      <c r="Q67" s="328"/>
    </row>
    <row r="68" spans="1:17" ht="18" customHeight="1">
      <c r="A68" s="189">
        <v>43</v>
      </c>
      <c r="B68" s="222" t="s">
        <v>14</v>
      </c>
      <c r="C68" s="223">
        <v>4865016</v>
      </c>
      <c r="D68" s="91" t="s">
        <v>12</v>
      </c>
      <c r="E68" s="74" t="s">
        <v>304</v>
      </c>
      <c r="F68" s="232">
        <v>-1000</v>
      </c>
      <c r="G68" s="245">
        <v>7699</v>
      </c>
      <c r="H68" s="246">
        <v>7698</v>
      </c>
      <c r="I68" s="232">
        <f>G68-H68</f>
        <v>1</v>
      </c>
      <c r="J68" s="232">
        <f>$F68*I68</f>
        <v>-1000</v>
      </c>
      <c r="K68" s="766">
        <f>J68/1000000</f>
        <v>-1E-3</v>
      </c>
      <c r="L68" s="245">
        <v>2843</v>
      </c>
      <c r="M68" s="246">
        <v>2572</v>
      </c>
      <c r="N68" s="232">
        <f>L68-M68</f>
        <v>271</v>
      </c>
      <c r="O68" s="232">
        <f>$F68*N68</f>
        <v>-271000</v>
      </c>
      <c r="P68" s="880">
        <f>O68/1000000</f>
        <v>-0.27100000000000002</v>
      </c>
      <c r="Q68" s="349"/>
    </row>
    <row r="69" spans="1:17" ht="18" customHeight="1">
      <c r="A69" s="189">
        <v>44</v>
      </c>
      <c r="B69" s="222" t="s">
        <v>15</v>
      </c>
      <c r="C69" s="223">
        <v>4864806</v>
      </c>
      <c r="D69" s="91" t="s">
        <v>12</v>
      </c>
      <c r="E69" s="74" t="s">
        <v>304</v>
      </c>
      <c r="F69" s="232">
        <v>-500</v>
      </c>
      <c r="G69" s="245">
        <v>16747</v>
      </c>
      <c r="H69" s="246">
        <v>16716</v>
      </c>
      <c r="I69" s="232">
        <f>G69-H69</f>
        <v>31</v>
      </c>
      <c r="J69" s="232">
        <f>$F69*I69</f>
        <v>-15500</v>
      </c>
      <c r="K69" s="766">
        <f>J69/1000000</f>
        <v>-1.55E-2</v>
      </c>
      <c r="L69" s="245">
        <v>1609</v>
      </c>
      <c r="M69" s="246">
        <v>1195</v>
      </c>
      <c r="N69" s="232">
        <f>L69-M69</f>
        <v>414</v>
      </c>
      <c r="O69" s="232">
        <f>$F69*N69</f>
        <v>-207000</v>
      </c>
      <c r="P69" s="880">
        <f>O69/1000000</f>
        <v>-0.20699999999999999</v>
      </c>
      <c r="Q69" s="328"/>
    </row>
    <row r="70" spans="1:17" ht="18" customHeight="1">
      <c r="A70" s="189">
        <v>45</v>
      </c>
      <c r="B70" s="222" t="s">
        <v>16</v>
      </c>
      <c r="C70" s="223">
        <v>4864840</v>
      </c>
      <c r="D70" s="91" t="s">
        <v>12</v>
      </c>
      <c r="E70" s="74" t="s">
        <v>304</v>
      </c>
      <c r="F70" s="232">
        <v>-2500</v>
      </c>
      <c r="G70" s="245">
        <v>2548</v>
      </c>
      <c r="H70" s="246">
        <v>2548</v>
      </c>
      <c r="I70" s="232">
        <f>G70-H70</f>
        <v>0</v>
      </c>
      <c r="J70" s="232">
        <f>$F70*I70</f>
        <v>0</v>
      </c>
      <c r="K70" s="766">
        <f>J70/1000000</f>
        <v>0</v>
      </c>
      <c r="L70" s="245">
        <v>1010</v>
      </c>
      <c r="M70" s="246">
        <v>912</v>
      </c>
      <c r="N70" s="232">
        <f>L70-M70</f>
        <v>98</v>
      </c>
      <c r="O70" s="232">
        <f>$F70*N70</f>
        <v>-245000</v>
      </c>
      <c r="P70" s="880">
        <f>O70/1000000</f>
        <v>-0.245</v>
      </c>
      <c r="Q70" s="336"/>
    </row>
    <row r="71" spans="1:17" ht="18" customHeight="1">
      <c r="A71" s="189">
        <v>46</v>
      </c>
      <c r="B71" s="222" t="s">
        <v>152</v>
      </c>
      <c r="C71" s="223">
        <v>4865042</v>
      </c>
      <c r="D71" s="91" t="s">
        <v>12</v>
      </c>
      <c r="E71" s="74" t="s">
        <v>304</v>
      </c>
      <c r="F71" s="232">
        <v>-2000</v>
      </c>
      <c r="G71" s="245">
        <v>4572</v>
      </c>
      <c r="H71" s="246">
        <v>4570</v>
      </c>
      <c r="I71" s="246">
        <f>G71-H71</f>
        <v>2</v>
      </c>
      <c r="J71" s="246">
        <f>$F71*I71</f>
        <v>-4000</v>
      </c>
      <c r="K71" s="767">
        <f>J71/1000000</f>
        <v>-4.0000000000000001E-3</v>
      </c>
      <c r="L71" s="245">
        <v>912</v>
      </c>
      <c r="M71" s="246">
        <v>732</v>
      </c>
      <c r="N71" s="246">
        <f>L71-M71</f>
        <v>180</v>
      </c>
      <c r="O71" s="246">
        <f>$F71*N71</f>
        <v>-360000</v>
      </c>
      <c r="P71" s="763">
        <f>O71/1000000</f>
        <v>-0.36</v>
      </c>
      <c r="Q71" s="349"/>
    </row>
    <row r="72" spans="1:17" ht="18" customHeight="1">
      <c r="A72" s="505"/>
      <c r="B72" s="224" t="s">
        <v>110</v>
      </c>
      <c r="C72" s="223"/>
      <c r="D72" s="91"/>
      <c r="E72" s="74"/>
      <c r="F72" s="228"/>
      <c r="G72" s="245"/>
      <c r="H72" s="246"/>
      <c r="I72" s="232"/>
      <c r="J72" s="232"/>
      <c r="K72" s="766"/>
      <c r="L72" s="245"/>
      <c r="M72" s="246"/>
      <c r="N72" s="232"/>
      <c r="O72" s="232"/>
      <c r="P72" s="880"/>
      <c r="Q72" s="328"/>
    </row>
    <row r="73" spans="1:17" ht="18" customHeight="1">
      <c r="A73" s="189">
        <v>47</v>
      </c>
      <c r="B73" s="222" t="s">
        <v>324</v>
      </c>
      <c r="C73" s="223">
        <v>5128461</v>
      </c>
      <c r="D73" s="91" t="s">
        <v>12</v>
      </c>
      <c r="E73" s="74" t="s">
        <v>304</v>
      </c>
      <c r="F73" s="518">
        <v>-1000</v>
      </c>
      <c r="G73" s="245">
        <v>99177</v>
      </c>
      <c r="H73" s="246">
        <v>99146</v>
      </c>
      <c r="I73" s="232">
        <f>G73-H73</f>
        <v>31</v>
      </c>
      <c r="J73" s="232">
        <f>$F73*I73</f>
        <v>-31000</v>
      </c>
      <c r="K73" s="766">
        <f>J73/1000000</f>
        <v>-3.1E-2</v>
      </c>
      <c r="L73" s="245">
        <v>997010</v>
      </c>
      <c r="M73" s="246">
        <v>997068</v>
      </c>
      <c r="N73" s="232">
        <f>L73-M73</f>
        <v>-58</v>
      </c>
      <c r="O73" s="232">
        <f>$F73*N73</f>
        <v>58000</v>
      </c>
      <c r="P73" s="880">
        <f>O73/1000000</f>
        <v>5.8000000000000003E-2</v>
      </c>
      <c r="Q73" s="329"/>
    </row>
    <row r="74" spans="1:17" ht="18" customHeight="1">
      <c r="A74" s="189">
        <v>48</v>
      </c>
      <c r="B74" s="222" t="s">
        <v>162</v>
      </c>
      <c r="C74" s="223">
        <v>4865003</v>
      </c>
      <c r="D74" s="91" t="s">
        <v>12</v>
      </c>
      <c r="E74" s="74" t="s">
        <v>304</v>
      </c>
      <c r="F74" s="518">
        <v>-2000</v>
      </c>
      <c r="G74" s="245">
        <v>70524</v>
      </c>
      <c r="H74" s="246">
        <v>70366</v>
      </c>
      <c r="I74" s="232">
        <f>G74-H74</f>
        <v>158</v>
      </c>
      <c r="J74" s="232">
        <f>$F74*I74</f>
        <v>-316000</v>
      </c>
      <c r="K74" s="766">
        <f>J74/1000000</f>
        <v>-0.316</v>
      </c>
      <c r="L74" s="245">
        <v>999355</v>
      </c>
      <c r="M74" s="246">
        <v>999367</v>
      </c>
      <c r="N74" s="232">
        <f>L74-M74</f>
        <v>-12</v>
      </c>
      <c r="O74" s="232">
        <f>$F74*N74</f>
        <v>24000</v>
      </c>
      <c r="P74" s="880">
        <f>O74/1000000</f>
        <v>2.4E-2</v>
      </c>
      <c r="Q74" s="328"/>
    </row>
    <row r="75" spans="1:17" ht="18" customHeight="1">
      <c r="A75" s="505"/>
      <c r="B75" s="224" t="s">
        <v>326</v>
      </c>
      <c r="C75" s="223"/>
      <c r="D75" s="91"/>
      <c r="E75" s="74"/>
      <c r="F75" s="228"/>
      <c r="G75" s="245"/>
      <c r="H75" s="246"/>
      <c r="I75" s="232"/>
      <c r="J75" s="232"/>
      <c r="K75" s="766"/>
      <c r="L75" s="245"/>
      <c r="M75" s="246"/>
      <c r="N75" s="232"/>
      <c r="O75" s="232"/>
      <c r="P75" s="880"/>
      <c r="Q75" s="328"/>
    </row>
    <row r="76" spans="1:17" ht="18" customHeight="1">
      <c r="A76" s="189">
        <v>49</v>
      </c>
      <c r="B76" s="222" t="s">
        <v>324</v>
      </c>
      <c r="C76" s="223">
        <v>5128472</v>
      </c>
      <c r="D76" s="91" t="s">
        <v>12</v>
      </c>
      <c r="E76" s="74" t="s">
        <v>304</v>
      </c>
      <c r="F76" s="301">
        <v>-1500</v>
      </c>
      <c r="G76" s="245">
        <v>9849</v>
      </c>
      <c r="H76" s="246">
        <v>9690</v>
      </c>
      <c r="I76" s="232">
        <f>G76-H76</f>
        <v>159</v>
      </c>
      <c r="J76" s="232">
        <f>$F76*I76</f>
        <v>-238500</v>
      </c>
      <c r="K76" s="766">
        <f>J76/1000000</f>
        <v>-0.23849999999999999</v>
      </c>
      <c r="L76" s="245">
        <v>49</v>
      </c>
      <c r="M76" s="246">
        <v>33</v>
      </c>
      <c r="N76" s="232">
        <f>L76-M76</f>
        <v>16</v>
      </c>
      <c r="O76" s="232">
        <f>$F76*N76</f>
        <v>-24000</v>
      </c>
      <c r="P76" s="880">
        <f>O76/1000000</f>
        <v>-2.4E-2</v>
      </c>
      <c r="Q76" s="328"/>
    </row>
    <row r="77" spans="1:17" ht="18" customHeight="1">
      <c r="A77" s="189">
        <v>50</v>
      </c>
      <c r="B77" s="222" t="s">
        <v>162</v>
      </c>
      <c r="C77" s="223">
        <v>5128452</v>
      </c>
      <c r="D77" s="91" t="s">
        <v>12</v>
      </c>
      <c r="E77" s="74" t="s">
        <v>304</v>
      </c>
      <c r="F77" s="301">
        <v>-1000</v>
      </c>
      <c r="G77" s="245">
        <v>15201</v>
      </c>
      <c r="H77" s="246">
        <v>15093</v>
      </c>
      <c r="I77" s="232">
        <f>G77-H77</f>
        <v>108</v>
      </c>
      <c r="J77" s="232">
        <f>$F77*I77</f>
        <v>-108000</v>
      </c>
      <c r="K77" s="766">
        <f>J77/1000000</f>
        <v>-0.108</v>
      </c>
      <c r="L77" s="245">
        <v>999994</v>
      </c>
      <c r="M77" s="246">
        <v>999979</v>
      </c>
      <c r="N77" s="232">
        <f>L77-M77</f>
        <v>15</v>
      </c>
      <c r="O77" s="232">
        <f>$F77*N77</f>
        <v>-15000</v>
      </c>
      <c r="P77" s="880">
        <f>O77/1000000</f>
        <v>-1.4999999999999999E-2</v>
      </c>
      <c r="Q77" s="328"/>
    </row>
    <row r="78" spans="1:17" ht="18" customHeight="1">
      <c r="A78" s="189"/>
      <c r="B78" s="319" t="s">
        <v>330</v>
      </c>
      <c r="C78" s="223"/>
      <c r="D78" s="91"/>
      <c r="E78" s="74"/>
      <c r="F78" s="301"/>
      <c r="G78" s="245"/>
      <c r="H78" s="246"/>
      <c r="I78" s="232"/>
      <c r="J78" s="232"/>
      <c r="K78" s="766"/>
      <c r="L78" s="245"/>
      <c r="M78" s="246"/>
      <c r="N78" s="232"/>
      <c r="O78" s="232"/>
      <c r="P78" s="880"/>
      <c r="Q78" s="328"/>
    </row>
    <row r="79" spans="1:17" ht="18" customHeight="1">
      <c r="A79" s="189">
        <v>51</v>
      </c>
      <c r="B79" s="222" t="s">
        <v>324</v>
      </c>
      <c r="C79" s="223">
        <v>4864905</v>
      </c>
      <c r="D79" s="91" t="s">
        <v>12</v>
      </c>
      <c r="E79" s="74" t="s">
        <v>304</v>
      </c>
      <c r="F79" s="301">
        <v>-1000</v>
      </c>
      <c r="G79" s="245">
        <v>996816</v>
      </c>
      <c r="H79" s="246">
        <v>996816</v>
      </c>
      <c r="I79" s="232">
        <f>G79-H79</f>
        <v>0</v>
      </c>
      <c r="J79" s="232">
        <f>$F79*I79</f>
        <v>0</v>
      </c>
      <c r="K79" s="766">
        <f>J79/1000000</f>
        <v>0</v>
      </c>
      <c r="L79" s="245">
        <v>999997</v>
      </c>
      <c r="M79" s="246">
        <v>999882</v>
      </c>
      <c r="N79" s="232">
        <f>L79-M79</f>
        <v>115</v>
      </c>
      <c r="O79" s="232">
        <f>$F79*N79</f>
        <v>-115000</v>
      </c>
      <c r="P79" s="880">
        <f>O79/1000000</f>
        <v>-0.115</v>
      </c>
      <c r="Q79" s="328"/>
    </row>
    <row r="80" spans="1:17" ht="18" customHeight="1">
      <c r="A80" s="189">
        <v>52</v>
      </c>
      <c r="B80" s="222" t="s">
        <v>162</v>
      </c>
      <c r="C80" s="223">
        <v>4902504</v>
      </c>
      <c r="D80" s="91" t="s">
        <v>12</v>
      </c>
      <c r="E80" s="74" t="s">
        <v>304</v>
      </c>
      <c r="F80" s="301">
        <v>-1000</v>
      </c>
      <c r="G80" s="245">
        <v>991325</v>
      </c>
      <c r="H80" s="246">
        <v>991325</v>
      </c>
      <c r="I80" s="232">
        <f>G80-H80</f>
        <v>0</v>
      </c>
      <c r="J80" s="232">
        <f>$F80*I80</f>
        <v>0</v>
      </c>
      <c r="K80" s="766">
        <f>J80/1000000</f>
        <v>0</v>
      </c>
      <c r="L80" s="245">
        <v>994665</v>
      </c>
      <c r="M80" s="246">
        <v>994562</v>
      </c>
      <c r="N80" s="232">
        <f>L80-M80</f>
        <v>103</v>
      </c>
      <c r="O80" s="232">
        <f>$F80*N80</f>
        <v>-103000</v>
      </c>
      <c r="P80" s="880">
        <f>O80/1000000</f>
        <v>-0.10299999999999999</v>
      </c>
      <c r="Q80" s="328"/>
    </row>
    <row r="81" spans="1:17" ht="18" customHeight="1">
      <c r="A81" s="189">
        <v>53</v>
      </c>
      <c r="B81" s="222" t="s">
        <v>387</v>
      </c>
      <c r="C81" s="223">
        <v>5128426</v>
      </c>
      <c r="D81" s="91" t="s">
        <v>12</v>
      </c>
      <c r="E81" s="74" t="s">
        <v>304</v>
      </c>
      <c r="F81" s="301">
        <v>-1000</v>
      </c>
      <c r="G81" s="245">
        <v>989579</v>
      </c>
      <c r="H81" s="246">
        <v>989575</v>
      </c>
      <c r="I81" s="232">
        <f>G81-H81</f>
        <v>4</v>
      </c>
      <c r="J81" s="232">
        <f>$F81*I81</f>
        <v>-4000</v>
      </c>
      <c r="K81" s="766">
        <f>J81/1000000</f>
        <v>-4.0000000000000001E-3</v>
      </c>
      <c r="L81" s="245">
        <v>986843</v>
      </c>
      <c r="M81" s="246">
        <v>986828</v>
      </c>
      <c r="N81" s="232">
        <f>L81-M81</f>
        <v>15</v>
      </c>
      <c r="O81" s="232">
        <f>$F81*N81</f>
        <v>-15000</v>
      </c>
      <c r="P81" s="880">
        <f>O81/1000000</f>
        <v>-1.4999999999999999E-2</v>
      </c>
      <c r="Q81" s="328"/>
    </row>
    <row r="82" spans="1:17" ht="18" customHeight="1">
      <c r="A82" s="505"/>
      <c r="B82" s="319" t="s">
        <v>339</v>
      </c>
      <c r="C82" s="223"/>
      <c r="D82" s="91"/>
      <c r="E82" s="74"/>
      <c r="F82" s="301"/>
      <c r="G82" s="245"/>
      <c r="H82" s="246"/>
      <c r="I82" s="232"/>
      <c r="J82" s="232"/>
      <c r="K82" s="766"/>
      <c r="L82" s="245"/>
      <c r="M82" s="246"/>
      <c r="N82" s="232"/>
      <c r="O82" s="232"/>
      <c r="P82" s="880"/>
      <c r="Q82" s="328"/>
    </row>
    <row r="83" spans="1:17" s="605" customFormat="1" ht="18" customHeight="1">
      <c r="A83" s="189">
        <v>54</v>
      </c>
      <c r="B83" s="222" t="s">
        <v>340</v>
      </c>
      <c r="C83" s="223">
        <v>4902509</v>
      </c>
      <c r="D83" s="91" t="s">
        <v>12</v>
      </c>
      <c r="E83" s="74" t="s">
        <v>304</v>
      </c>
      <c r="F83" s="301">
        <v>4000</v>
      </c>
      <c r="G83" s="245">
        <v>993842</v>
      </c>
      <c r="H83" s="246">
        <v>993842</v>
      </c>
      <c r="I83" s="232">
        <f>G83-H83</f>
        <v>0</v>
      </c>
      <c r="J83" s="232">
        <f>$F83*I83</f>
        <v>0</v>
      </c>
      <c r="K83" s="766">
        <f>J83/1000000</f>
        <v>0</v>
      </c>
      <c r="L83" s="245">
        <v>999990</v>
      </c>
      <c r="M83" s="246">
        <v>999990</v>
      </c>
      <c r="N83" s="232">
        <f>L83-M83</f>
        <v>0</v>
      </c>
      <c r="O83" s="232">
        <f>$F83*N83</f>
        <v>0</v>
      </c>
      <c r="P83" s="880">
        <f>O83/1000000</f>
        <v>0</v>
      </c>
      <c r="Q83" s="328"/>
    </row>
    <row r="84" spans="1:17" ht="18" customHeight="1">
      <c r="A84" s="189">
        <v>55</v>
      </c>
      <c r="B84" s="262" t="s">
        <v>341</v>
      </c>
      <c r="C84" s="223">
        <v>4865026</v>
      </c>
      <c r="D84" s="91" t="s">
        <v>12</v>
      </c>
      <c r="E84" s="74" t="s">
        <v>304</v>
      </c>
      <c r="F84" s="301">
        <v>800</v>
      </c>
      <c r="G84" s="245">
        <v>962137</v>
      </c>
      <c r="H84" s="246">
        <v>962189</v>
      </c>
      <c r="I84" s="232">
        <f t="shared" ref="I84:I90" si="12">G84-H84</f>
        <v>-52</v>
      </c>
      <c r="J84" s="232">
        <f t="shared" ref="J84:J90" si="13">$F84*I84</f>
        <v>-41600</v>
      </c>
      <c r="K84" s="766">
        <f t="shared" ref="K84:K90" si="14">J84/1000000</f>
        <v>-4.1599999999999998E-2</v>
      </c>
      <c r="L84" s="245">
        <v>627</v>
      </c>
      <c r="M84" s="246">
        <v>633</v>
      </c>
      <c r="N84" s="232">
        <f t="shared" ref="N84:N90" si="15">L84-M84</f>
        <v>-6</v>
      </c>
      <c r="O84" s="232">
        <f t="shared" ref="O84:O90" si="16">$F84*N84</f>
        <v>-4800</v>
      </c>
      <c r="P84" s="880">
        <f t="shared" ref="P84:P90" si="17">O84/1000000</f>
        <v>-4.7999999999999996E-3</v>
      </c>
      <c r="Q84" s="328"/>
    </row>
    <row r="85" spans="1:17" ht="18" customHeight="1">
      <c r="A85" s="189">
        <v>56</v>
      </c>
      <c r="B85" s="222" t="s">
        <v>318</v>
      </c>
      <c r="C85" s="223">
        <v>5100233</v>
      </c>
      <c r="D85" s="91" t="s">
        <v>12</v>
      </c>
      <c r="E85" s="74" t="s">
        <v>304</v>
      </c>
      <c r="F85" s="301">
        <v>800</v>
      </c>
      <c r="G85" s="245">
        <v>906490</v>
      </c>
      <c r="H85" s="246">
        <v>906572</v>
      </c>
      <c r="I85" s="232">
        <f t="shared" si="12"/>
        <v>-82</v>
      </c>
      <c r="J85" s="232">
        <f t="shared" si="13"/>
        <v>-65600</v>
      </c>
      <c r="K85" s="766">
        <f t="shared" si="14"/>
        <v>-6.5600000000000006E-2</v>
      </c>
      <c r="L85" s="245">
        <v>999427</v>
      </c>
      <c r="M85" s="246">
        <v>999431</v>
      </c>
      <c r="N85" s="232">
        <f t="shared" si="15"/>
        <v>-4</v>
      </c>
      <c r="O85" s="232">
        <f t="shared" si="16"/>
        <v>-3200</v>
      </c>
      <c r="P85" s="880">
        <f t="shared" si="17"/>
        <v>-3.2000000000000002E-3</v>
      </c>
      <c r="Q85" s="328"/>
    </row>
    <row r="86" spans="1:17" s="605" customFormat="1" ht="15" customHeight="1">
      <c r="A86" s="189">
        <v>57</v>
      </c>
      <c r="B86" s="222" t="s">
        <v>344</v>
      </c>
      <c r="C86" s="223">
        <v>4864971</v>
      </c>
      <c r="D86" s="91" t="s">
        <v>12</v>
      </c>
      <c r="E86" s="74" t="s">
        <v>304</v>
      </c>
      <c r="F86" s="301">
        <v>-800</v>
      </c>
      <c r="G86" s="245">
        <v>0</v>
      </c>
      <c r="H86" s="246">
        <v>0</v>
      </c>
      <c r="I86" s="232">
        <f t="shared" si="12"/>
        <v>0</v>
      </c>
      <c r="J86" s="232">
        <f t="shared" si="13"/>
        <v>0</v>
      </c>
      <c r="K86" s="766">
        <f t="shared" si="14"/>
        <v>0</v>
      </c>
      <c r="L86" s="245">
        <v>999495</v>
      </c>
      <c r="M86" s="246">
        <v>999495</v>
      </c>
      <c r="N86" s="232">
        <f t="shared" si="15"/>
        <v>0</v>
      </c>
      <c r="O86" s="232">
        <f t="shared" si="16"/>
        <v>0</v>
      </c>
      <c r="P86" s="880">
        <f t="shared" si="17"/>
        <v>0</v>
      </c>
      <c r="Q86" s="328"/>
    </row>
    <row r="87" spans="1:17" ht="15" customHeight="1">
      <c r="A87" s="189">
        <v>58</v>
      </c>
      <c r="B87" s="222" t="s">
        <v>388</v>
      </c>
      <c r="C87" s="223">
        <v>4864985</v>
      </c>
      <c r="D87" s="91" t="s">
        <v>12</v>
      </c>
      <c r="E87" s="74" t="s">
        <v>304</v>
      </c>
      <c r="F87" s="301">
        <v>800</v>
      </c>
      <c r="G87" s="245">
        <v>174</v>
      </c>
      <c r="H87" s="246">
        <v>150</v>
      </c>
      <c r="I87" s="232">
        <f>G87-H87</f>
        <v>24</v>
      </c>
      <c r="J87" s="232">
        <f>$F87*I87</f>
        <v>19200</v>
      </c>
      <c r="K87" s="766">
        <f>J87/1000000</f>
        <v>1.9199999999999998E-2</v>
      </c>
      <c r="L87" s="245">
        <v>1</v>
      </c>
      <c r="M87" s="246">
        <v>0</v>
      </c>
      <c r="N87" s="232">
        <f>L87-M87</f>
        <v>1</v>
      </c>
      <c r="O87" s="232">
        <f>$F87*N87</f>
        <v>800</v>
      </c>
      <c r="P87" s="880">
        <f>O87/1000000</f>
        <v>8.0000000000000004E-4</v>
      </c>
      <c r="Q87" s="328"/>
    </row>
    <row r="88" spans="1:17" ht="15" customHeight="1">
      <c r="A88" s="189">
        <v>59</v>
      </c>
      <c r="B88" s="222" t="s">
        <v>389</v>
      </c>
      <c r="C88" s="223">
        <v>5128436</v>
      </c>
      <c r="D88" s="91" t="s">
        <v>12</v>
      </c>
      <c r="E88" s="74" t="s">
        <v>304</v>
      </c>
      <c r="F88" s="301">
        <v>800</v>
      </c>
      <c r="G88" s="245">
        <v>992688</v>
      </c>
      <c r="H88" s="246">
        <v>992694</v>
      </c>
      <c r="I88" s="232">
        <f t="shared" si="12"/>
        <v>-6</v>
      </c>
      <c r="J88" s="232">
        <f t="shared" si="13"/>
        <v>-4800</v>
      </c>
      <c r="K88" s="766">
        <f t="shared" si="14"/>
        <v>-4.7999999999999996E-3</v>
      </c>
      <c r="L88" s="245">
        <v>54</v>
      </c>
      <c r="M88" s="246">
        <v>52</v>
      </c>
      <c r="N88" s="232">
        <f t="shared" si="15"/>
        <v>2</v>
      </c>
      <c r="O88" s="232">
        <f t="shared" si="16"/>
        <v>1600</v>
      </c>
      <c r="P88" s="880">
        <f t="shared" si="17"/>
        <v>1.6000000000000001E-3</v>
      </c>
      <c r="Q88" s="328"/>
    </row>
    <row r="89" spans="1:17" ht="15" customHeight="1">
      <c r="A89" s="189">
        <v>60</v>
      </c>
      <c r="B89" s="222" t="s">
        <v>450</v>
      </c>
      <c r="C89" s="223">
        <v>5128428</v>
      </c>
      <c r="D89" s="91" t="s">
        <v>12</v>
      </c>
      <c r="E89" s="74" t="s">
        <v>304</v>
      </c>
      <c r="F89" s="301">
        <v>800</v>
      </c>
      <c r="G89" s="245">
        <v>985134</v>
      </c>
      <c r="H89" s="246">
        <v>985172</v>
      </c>
      <c r="I89" s="232">
        <f t="shared" si="12"/>
        <v>-38</v>
      </c>
      <c r="J89" s="232">
        <f t="shared" si="13"/>
        <v>-30400</v>
      </c>
      <c r="K89" s="766">
        <f t="shared" si="14"/>
        <v>-3.04E-2</v>
      </c>
      <c r="L89" s="245">
        <v>999761</v>
      </c>
      <c r="M89" s="246">
        <v>999776</v>
      </c>
      <c r="N89" s="232">
        <f t="shared" si="15"/>
        <v>-15</v>
      </c>
      <c r="O89" s="232">
        <f t="shared" si="16"/>
        <v>-12000</v>
      </c>
      <c r="P89" s="880">
        <f t="shared" si="17"/>
        <v>-1.2E-2</v>
      </c>
      <c r="Q89" s="328"/>
    </row>
    <row r="90" spans="1:17" ht="15" customHeight="1">
      <c r="A90" s="189">
        <v>61</v>
      </c>
      <c r="B90" s="222" t="s">
        <v>451</v>
      </c>
      <c r="C90" s="223">
        <v>4864926</v>
      </c>
      <c r="D90" s="91" t="s">
        <v>12</v>
      </c>
      <c r="E90" s="74" t="s">
        <v>304</v>
      </c>
      <c r="F90" s="301">
        <v>800</v>
      </c>
      <c r="G90" s="245">
        <v>983490</v>
      </c>
      <c r="H90" s="246">
        <v>983668</v>
      </c>
      <c r="I90" s="232">
        <f t="shared" si="12"/>
        <v>-178</v>
      </c>
      <c r="J90" s="232">
        <f t="shared" si="13"/>
        <v>-142400</v>
      </c>
      <c r="K90" s="766">
        <f t="shared" si="14"/>
        <v>-0.1424</v>
      </c>
      <c r="L90" s="245">
        <v>999975</v>
      </c>
      <c r="M90" s="246">
        <v>999982</v>
      </c>
      <c r="N90" s="232">
        <f t="shared" si="15"/>
        <v>-7</v>
      </c>
      <c r="O90" s="232">
        <f t="shared" si="16"/>
        <v>-5600</v>
      </c>
      <c r="P90" s="880">
        <f t="shared" si="17"/>
        <v>-5.5999999999999999E-3</v>
      </c>
      <c r="Q90" s="328"/>
    </row>
    <row r="91" spans="1:17" ht="15" customHeight="1">
      <c r="A91" s="505"/>
      <c r="B91" s="203" t="s">
        <v>97</v>
      </c>
      <c r="C91" s="223"/>
      <c r="D91" s="64"/>
      <c r="E91" s="64"/>
      <c r="F91" s="228"/>
      <c r="G91" s="245"/>
      <c r="H91" s="246"/>
      <c r="I91" s="232"/>
      <c r="J91" s="232"/>
      <c r="K91" s="766"/>
      <c r="L91" s="245"/>
      <c r="M91" s="246"/>
      <c r="N91" s="232"/>
      <c r="O91" s="232"/>
      <c r="P91" s="880"/>
      <c r="Q91" s="328"/>
    </row>
    <row r="92" spans="1:17" s="605" customFormat="1" ht="15" customHeight="1">
      <c r="A92" s="189">
        <v>63</v>
      </c>
      <c r="B92" s="222" t="s">
        <v>108</v>
      </c>
      <c r="C92" s="223">
        <v>4864949</v>
      </c>
      <c r="D92" s="91" t="s">
        <v>12</v>
      </c>
      <c r="E92" s="74" t="s">
        <v>304</v>
      </c>
      <c r="F92" s="232">
        <v>2000</v>
      </c>
      <c r="G92" s="245">
        <v>986645</v>
      </c>
      <c r="H92" s="246">
        <v>986645</v>
      </c>
      <c r="I92" s="198">
        <f>G92-H92</f>
        <v>0</v>
      </c>
      <c r="J92" s="198">
        <f>$F92*I92</f>
        <v>0</v>
      </c>
      <c r="K92" s="773">
        <f>J92/1000000</f>
        <v>0</v>
      </c>
      <c r="L92" s="245">
        <v>998514</v>
      </c>
      <c r="M92" s="246">
        <v>998514</v>
      </c>
      <c r="N92" s="246">
        <f>L92-M92</f>
        <v>0</v>
      </c>
      <c r="O92" s="246">
        <f>$F92*N92</f>
        <v>0</v>
      </c>
      <c r="P92" s="763">
        <f>O92/1000000</f>
        <v>0</v>
      </c>
      <c r="Q92" s="336"/>
    </row>
    <row r="93" spans="1:17" ht="15" customHeight="1">
      <c r="A93" s="189"/>
      <c r="B93" s="224" t="s">
        <v>161</v>
      </c>
      <c r="C93" s="223"/>
      <c r="D93" s="91"/>
      <c r="E93" s="91"/>
      <c r="F93" s="232"/>
      <c r="G93" s="245"/>
      <c r="H93" s="246"/>
      <c r="I93" s="232"/>
      <c r="J93" s="232"/>
      <c r="K93" s="766"/>
      <c r="L93" s="245"/>
      <c r="M93" s="246"/>
      <c r="N93" s="232"/>
      <c r="O93" s="232"/>
      <c r="P93" s="880"/>
      <c r="Q93" s="328"/>
    </row>
    <row r="94" spans="1:17" s="637" customFormat="1" ht="15" customHeight="1">
      <c r="A94" s="631">
        <v>64</v>
      </c>
      <c r="B94" s="632" t="s">
        <v>34</v>
      </c>
      <c r="C94" s="633">
        <v>4864966</v>
      </c>
      <c r="D94" s="634" t="s">
        <v>12</v>
      </c>
      <c r="E94" s="635" t="s">
        <v>304</v>
      </c>
      <c r="F94" s="726">
        <v>-2000</v>
      </c>
      <c r="G94" s="245">
        <v>128727</v>
      </c>
      <c r="H94" s="246">
        <v>128706</v>
      </c>
      <c r="I94" s="232">
        <f>G94-H94</f>
        <v>21</v>
      </c>
      <c r="J94" s="232">
        <f>$F94*I94</f>
        <v>-42000</v>
      </c>
      <c r="K94" s="766">
        <f>J94/1000000</f>
        <v>-4.2000000000000003E-2</v>
      </c>
      <c r="L94" s="245">
        <v>7267</v>
      </c>
      <c r="M94" s="246">
        <v>7044</v>
      </c>
      <c r="N94" s="232">
        <f>L94-M94</f>
        <v>223</v>
      </c>
      <c r="O94" s="232">
        <f>$F94*N94</f>
        <v>-446000</v>
      </c>
      <c r="P94" s="880">
        <f>O94/1000000</f>
        <v>-0.44600000000000001</v>
      </c>
      <c r="Q94" s="636"/>
    </row>
    <row r="95" spans="1:17" ht="15" customHeight="1">
      <c r="A95" s="189">
        <v>64</v>
      </c>
      <c r="B95" s="222" t="s">
        <v>162</v>
      </c>
      <c r="C95" s="223">
        <v>4864932</v>
      </c>
      <c r="D95" s="91" t="s">
        <v>12</v>
      </c>
      <c r="E95" s="74" t="s">
        <v>304</v>
      </c>
      <c r="F95" s="232">
        <v>-1000</v>
      </c>
      <c r="G95" s="245">
        <v>19647</v>
      </c>
      <c r="H95" s="246">
        <v>19645</v>
      </c>
      <c r="I95" s="232">
        <f>G95-H95</f>
        <v>2</v>
      </c>
      <c r="J95" s="232">
        <f>$F95*I95</f>
        <v>-2000</v>
      </c>
      <c r="K95" s="766">
        <f>J95/1000000</f>
        <v>-2E-3</v>
      </c>
      <c r="L95" s="245">
        <v>10519</v>
      </c>
      <c r="M95" s="246">
        <v>8787</v>
      </c>
      <c r="N95" s="232">
        <f>L95-M95</f>
        <v>1732</v>
      </c>
      <c r="O95" s="232">
        <f>$F95*N95</f>
        <v>-1732000</v>
      </c>
      <c r="P95" s="880">
        <f>O95/1000000</f>
        <v>-1.732</v>
      </c>
      <c r="Q95" s="328"/>
    </row>
    <row r="96" spans="1:17" ht="15" customHeight="1">
      <c r="A96" s="189">
        <v>65</v>
      </c>
      <c r="B96" s="222" t="s">
        <v>387</v>
      </c>
      <c r="C96" s="223">
        <v>4864999</v>
      </c>
      <c r="D96" s="91" t="s">
        <v>12</v>
      </c>
      <c r="E96" s="74" t="s">
        <v>304</v>
      </c>
      <c r="F96" s="232">
        <v>-1000</v>
      </c>
      <c r="G96" s="245">
        <v>142654</v>
      </c>
      <c r="H96" s="246">
        <v>142613</v>
      </c>
      <c r="I96" s="232">
        <f>G96-H96</f>
        <v>41</v>
      </c>
      <c r="J96" s="232">
        <f>$F96*I96</f>
        <v>-41000</v>
      </c>
      <c r="K96" s="766">
        <f>J96/1000000</f>
        <v>-4.1000000000000002E-2</v>
      </c>
      <c r="L96" s="245">
        <v>3303</v>
      </c>
      <c r="M96" s="246">
        <v>3148</v>
      </c>
      <c r="N96" s="232">
        <f>L96-M96</f>
        <v>155</v>
      </c>
      <c r="O96" s="232">
        <f>$F96*N96</f>
        <v>-155000</v>
      </c>
      <c r="P96" s="880">
        <f>O96/1000000</f>
        <v>-0.155</v>
      </c>
      <c r="Q96" s="328"/>
    </row>
    <row r="97" spans="1:17" ht="15" customHeight="1">
      <c r="A97" s="189"/>
      <c r="B97" s="203" t="s">
        <v>25</v>
      </c>
      <c r="C97" s="204"/>
      <c r="D97" s="64"/>
      <c r="E97" s="64"/>
      <c r="F97" s="232"/>
      <c r="G97" s="245"/>
      <c r="H97" s="246"/>
      <c r="I97" s="232"/>
      <c r="J97" s="232"/>
      <c r="K97" s="766"/>
      <c r="L97" s="245"/>
      <c r="M97" s="246"/>
      <c r="N97" s="232"/>
      <c r="O97" s="232"/>
      <c r="P97" s="880"/>
      <c r="Q97" s="328"/>
    </row>
    <row r="98" spans="1:17" ht="15" customHeight="1">
      <c r="A98" s="189">
        <v>66</v>
      </c>
      <c r="B98" s="205" t="s">
        <v>74</v>
      </c>
      <c r="C98" s="242">
        <v>4902566</v>
      </c>
      <c r="D98" s="237" t="s">
        <v>12</v>
      </c>
      <c r="E98" s="237" t="s">
        <v>304</v>
      </c>
      <c r="F98" s="242">
        <v>100</v>
      </c>
      <c r="G98" s="245">
        <v>326</v>
      </c>
      <c r="H98" s="246">
        <v>308</v>
      </c>
      <c r="I98" s="246">
        <f>G98-H98</f>
        <v>18</v>
      </c>
      <c r="J98" s="246">
        <f>$F98*I98</f>
        <v>1800</v>
      </c>
      <c r="K98" s="767">
        <f>J98/1000000</f>
        <v>1.8E-3</v>
      </c>
      <c r="L98" s="245">
        <v>3541</v>
      </c>
      <c r="M98" s="246">
        <v>3503</v>
      </c>
      <c r="N98" s="246">
        <f>L98-M98</f>
        <v>38</v>
      </c>
      <c r="O98" s="246">
        <f>$F98*N98</f>
        <v>3800</v>
      </c>
      <c r="P98" s="763">
        <f>O98/1000000</f>
        <v>3.8E-3</v>
      </c>
      <c r="Q98" s="328"/>
    </row>
    <row r="99" spans="1:17" ht="15" customHeight="1">
      <c r="A99" s="189"/>
      <c r="B99" s="224" t="s">
        <v>44</v>
      </c>
      <c r="C99" s="223"/>
      <c r="D99" s="91"/>
      <c r="E99" s="91"/>
      <c r="F99" s="232"/>
      <c r="G99" s="245"/>
      <c r="H99" s="246"/>
      <c r="I99" s="232"/>
      <c r="J99" s="232"/>
      <c r="K99" s="766"/>
      <c r="L99" s="245"/>
      <c r="M99" s="246"/>
      <c r="N99" s="232"/>
      <c r="O99" s="232"/>
      <c r="P99" s="880"/>
      <c r="Q99" s="328"/>
    </row>
    <row r="100" spans="1:17" ht="15" customHeight="1">
      <c r="A100" s="189">
        <v>67</v>
      </c>
      <c r="B100" s="222" t="s">
        <v>305</v>
      </c>
      <c r="C100" s="223">
        <v>4865149</v>
      </c>
      <c r="D100" s="91" t="s">
        <v>12</v>
      </c>
      <c r="E100" s="74" t="s">
        <v>304</v>
      </c>
      <c r="F100" s="232">
        <v>187.5</v>
      </c>
      <c r="G100" s="245">
        <v>996254</v>
      </c>
      <c r="H100" s="246">
        <v>996263</v>
      </c>
      <c r="I100" s="232">
        <f>G100-H100</f>
        <v>-9</v>
      </c>
      <c r="J100" s="232">
        <f>$F100*I100</f>
        <v>-1687.5</v>
      </c>
      <c r="K100" s="766">
        <f>J100/1000000</f>
        <v>-1.6875E-3</v>
      </c>
      <c r="L100" s="245">
        <v>998335</v>
      </c>
      <c r="M100" s="246">
        <v>998403</v>
      </c>
      <c r="N100" s="232">
        <f>L100-M100</f>
        <v>-68</v>
      </c>
      <c r="O100" s="232">
        <f>$F100*N100</f>
        <v>-12750</v>
      </c>
      <c r="P100" s="880">
        <f>O100/1000000</f>
        <v>-1.2749999999999999E-2</v>
      </c>
      <c r="Q100" s="329"/>
    </row>
    <row r="101" spans="1:17" ht="15" customHeight="1">
      <c r="A101" s="189">
        <v>68</v>
      </c>
      <c r="B101" s="222" t="s">
        <v>396</v>
      </c>
      <c r="C101" s="223">
        <v>4864870</v>
      </c>
      <c r="D101" s="91" t="s">
        <v>12</v>
      </c>
      <c r="E101" s="74" t="s">
        <v>304</v>
      </c>
      <c r="F101" s="232">
        <v>1000</v>
      </c>
      <c r="G101" s="245">
        <v>998242</v>
      </c>
      <c r="H101" s="246">
        <v>998246</v>
      </c>
      <c r="I101" s="232">
        <f>G101-H101</f>
        <v>-4</v>
      </c>
      <c r="J101" s="232">
        <f>$F101*I101</f>
        <v>-4000</v>
      </c>
      <c r="K101" s="766">
        <f>J101/1000000</f>
        <v>-4.0000000000000001E-3</v>
      </c>
      <c r="L101" s="245">
        <v>404</v>
      </c>
      <c r="M101" s="246">
        <v>482</v>
      </c>
      <c r="N101" s="232">
        <f>L101-M101</f>
        <v>-78</v>
      </c>
      <c r="O101" s="232">
        <f>$F101*N101</f>
        <v>-78000</v>
      </c>
      <c r="P101" s="880">
        <f>O101/1000000</f>
        <v>-7.8E-2</v>
      </c>
      <c r="Q101" s="349"/>
    </row>
    <row r="102" spans="1:17" ht="15" customHeight="1">
      <c r="A102" s="189">
        <v>69</v>
      </c>
      <c r="B102" s="222" t="s">
        <v>397</v>
      </c>
      <c r="C102" s="223">
        <v>5128400</v>
      </c>
      <c r="D102" s="91" t="s">
        <v>12</v>
      </c>
      <c r="E102" s="74" t="s">
        <v>304</v>
      </c>
      <c r="F102" s="232">
        <v>1000</v>
      </c>
      <c r="G102" s="245">
        <v>997790</v>
      </c>
      <c r="H102" s="246">
        <v>997791</v>
      </c>
      <c r="I102" s="232">
        <f>G102-H102</f>
        <v>-1</v>
      </c>
      <c r="J102" s="232">
        <f>$F102*I102</f>
        <v>-1000</v>
      </c>
      <c r="K102" s="766">
        <f>J102/1000000</f>
        <v>-1E-3</v>
      </c>
      <c r="L102" s="245">
        <v>389</v>
      </c>
      <c r="M102" s="246">
        <v>391</v>
      </c>
      <c r="N102" s="232">
        <f>L102-M102</f>
        <v>-2</v>
      </c>
      <c r="O102" s="232">
        <f>$F102*N102</f>
        <v>-2000</v>
      </c>
      <c r="P102" s="880">
        <f>O102/1000000</f>
        <v>-2E-3</v>
      </c>
      <c r="Q102" s="349"/>
    </row>
    <row r="103" spans="1:17" ht="15" customHeight="1">
      <c r="A103" s="189"/>
      <c r="B103" s="203" t="s">
        <v>33</v>
      </c>
      <c r="C103" s="242"/>
      <c r="D103" s="252"/>
      <c r="E103" s="237"/>
      <c r="F103" s="242"/>
      <c r="G103" s="245"/>
      <c r="H103" s="246"/>
      <c r="I103" s="246"/>
      <c r="J103" s="246"/>
      <c r="K103" s="767"/>
      <c r="L103" s="245"/>
      <c r="M103" s="246"/>
      <c r="N103" s="246"/>
      <c r="O103" s="246"/>
      <c r="P103" s="763"/>
      <c r="Q103" s="328"/>
    </row>
    <row r="104" spans="1:17" s="605" customFormat="1" ht="15" customHeight="1">
      <c r="A104" s="189">
        <v>70</v>
      </c>
      <c r="B104" s="757" t="s">
        <v>318</v>
      </c>
      <c r="C104" s="242">
        <v>5128439</v>
      </c>
      <c r="D104" s="251" t="s">
        <v>12</v>
      </c>
      <c r="E104" s="237" t="s">
        <v>304</v>
      </c>
      <c r="F104" s="242">
        <v>800</v>
      </c>
      <c r="G104" s="245">
        <v>893516</v>
      </c>
      <c r="H104" s="246">
        <v>893516</v>
      </c>
      <c r="I104" s="246">
        <f>G104-H104</f>
        <v>0</v>
      </c>
      <c r="J104" s="246">
        <f>$F104*I104</f>
        <v>0</v>
      </c>
      <c r="K104" s="767">
        <f>J104/1000000</f>
        <v>0</v>
      </c>
      <c r="L104" s="245">
        <v>997528</v>
      </c>
      <c r="M104" s="246">
        <v>997528</v>
      </c>
      <c r="N104" s="246">
        <f>L104-M104</f>
        <v>0</v>
      </c>
      <c r="O104" s="246">
        <f>$F104*N104</f>
        <v>0</v>
      </c>
      <c r="P104" s="763">
        <f>O104/1000000</f>
        <v>0</v>
      </c>
      <c r="Q104" s="336"/>
    </row>
    <row r="105" spans="1:17" ht="15" customHeight="1">
      <c r="A105" s="189"/>
      <c r="B105" s="506" t="s">
        <v>393</v>
      </c>
      <c r="C105" s="242"/>
      <c r="D105" s="251"/>
      <c r="E105" s="237"/>
      <c r="F105" s="242"/>
      <c r="G105" s="245"/>
      <c r="H105" s="246"/>
      <c r="I105" s="246"/>
      <c r="J105" s="246"/>
      <c r="K105" s="767"/>
      <c r="L105" s="245"/>
      <c r="M105" s="246"/>
      <c r="N105" s="246"/>
      <c r="O105" s="246"/>
      <c r="P105" s="763"/>
      <c r="Q105" s="336"/>
    </row>
    <row r="106" spans="1:17" ht="15" customHeight="1">
      <c r="A106" s="189">
        <v>71</v>
      </c>
      <c r="B106" s="507" t="s">
        <v>394</v>
      </c>
      <c r="C106" s="242">
        <v>4864839</v>
      </c>
      <c r="D106" s="251" t="s">
        <v>12</v>
      </c>
      <c r="E106" s="237" t="s">
        <v>304</v>
      </c>
      <c r="F106" s="242">
        <v>1000</v>
      </c>
      <c r="G106" s="245">
        <v>923</v>
      </c>
      <c r="H106" s="246">
        <v>923</v>
      </c>
      <c r="I106" s="246">
        <f>G106-H106</f>
        <v>0</v>
      </c>
      <c r="J106" s="246">
        <f>$F106*I106</f>
        <v>0</v>
      </c>
      <c r="K106" s="767">
        <f>J106/1000000</f>
        <v>0</v>
      </c>
      <c r="L106" s="245">
        <v>999805</v>
      </c>
      <c r="M106" s="246">
        <v>999897</v>
      </c>
      <c r="N106" s="246">
        <f>L106-M106</f>
        <v>-92</v>
      </c>
      <c r="O106" s="246">
        <f>$F106*N106</f>
        <v>-92000</v>
      </c>
      <c r="P106" s="763">
        <f>O106/1000000</f>
        <v>-9.1999999999999998E-2</v>
      </c>
      <c r="Q106" s="336"/>
    </row>
    <row r="107" spans="1:17" ht="15" customHeight="1">
      <c r="A107" s="189">
        <v>72</v>
      </c>
      <c r="B107" s="507" t="s">
        <v>398</v>
      </c>
      <c r="C107" s="699">
        <v>4864872</v>
      </c>
      <c r="D107" s="251" t="s">
        <v>12</v>
      </c>
      <c r="E107" s="237" t="s">
        <v>304</v>
      </c>
      <c r="F107" s="242">
        <v>1000</v>
      </c>
      <c r="G107" s="245">
        <v>997067</v>
      </c>
      <c r="H107" s="246">
        <v>997070</v>
      </c>
      <c r="I107" s="246">
        <f>G107-H107</f>
        <v>-3</v>
      </c>
      <c r="J107" s="246">
        <f>$F107*I107</f>
        <v>-3000</v>
      </c>
      <c r="K107" s="767">
        <f>J107/1000000</f>
        <v>-3.0000000000000001E-3</v>
      </c>
      <c r="L107" s="245">
        <v>999658</v>
      </c>
      <c r="M107" s="246">
        <v>999820</v>
      </c>
      <c r="N107" s="246">
        <f>L107-M107</f>
        <v>-162</v>
      </c>
      <c r="O107" s="246">
        <f>$F107*N107</f>
        <v>-162000</v>
      </c>
      <c r="P107" s="763">
        <f>O107/1000000</f>
        <v>-0.16200000000000001</v>
      </c>
      <c r="Q107" s="336"/>
    </row>
    <row r="108" spans="1:17" ht="15" customHeight="1">
      <c r="A108" s="505"/>
      <c r="B108" s="203" t="s">
        <v>173</v>
      </c>
      <c r="C108" s="700"/>
      <c r="D108" s="251"/>
      <c r="E108" s="237"/>
      <c r="F108" s="242"/>
      <c r="G108" s="245"/>
      <c r="H108" s="246"/>
      <c r="I108" s="246"/>
      <c r="J108" s="246"/>
      <c r="K108" s="767"/>
      <c r="L108" s="245"/>
      <c r="M108" s="246"/>
      <c r="N108" s="246"/>
      <c r="O108" s="246"/>
      <c r="P108" s="763"/>
      <c r="Q108" s="328"/>
    </row>
    <row r="109" spans="1:17" ht="15" customHeight="1">
      <c r="A109" s="189">
        <v>73</v>
      </c>
      <c r="B109" s="222" t="s">
        <v>320</v>
      </c>
      <c r="C109" s="242">
        <v>4865072</v>
      </c>
      <c r="D109" s="251" t="s">
        <v>12</v>
      </c>
      <c r="E109" s="237" t="s">
        <v>304</v>
      </c>
      <c r="F109" s="242">
        <v>100</v>
      </c>
      <c r="G109" s="245">
        <v>999994</v>
      </c>
      <c r="H109" s="246">
        <v>999994</v>
      </c>
      <c r="I109" s="246">
        <f>G109-H109</f>
        <v>0</v>
      </c>
      <c r="J109" s="246">
        <f>$F109*I109</f>
        <v>0</v>
      </c>
      <c r="K109" s="767">
        <f>J109/1000000</f>
        <v>0</v>
      </c>
      <c r="L109" s="245">
        <v>999734</v>
      </c>
      <c r="M109" s="246">
        <v>999777</v>
      </c>
      <c r="N109" s="246">
        <f>L109-M109</f>
        <v>-43</v>
      </c>
      <c r="O109" s="246">
        <f>$F109*N109</f>
        <v>-4300</v>
      </c>
      <c r="P109" s="763">
        <f>O109/1000000</f>
        <v>-4.3E-3</v>
      </c>
      <c r="Q109" s="336"/>
    </row>
    <row r="110" spans="1:17" ht="15" customHeight="1">
      <c r="A110" s="189">
        <v>74</v>
      </c>
      <c r="B110" s="222" t="s">
        <v>321</v>
      </c>
      <c r="C110" s="242">
        <v>4865066</v>
      </c>
      <c r="D110" s="251" t="s">
        <v>12</v>
      </c>
      <c r="E110" s="237" t="s">
        <v>304</v>
      </c>
      <c r="F110" s="242">
        <v>200</v>
      </c>
      <c r="G110" s="245">
        <v>22</v>
      </c>
      <c r="H110" s="246">
        <v>22</v>
      </c>
      <c r="I110" s="246">
        <f>G110-H110</f>
        <v>0</v>
      </c>
      <c r="J110" s="246">
        <f>$F110*I110</f>
        <v>0</v>
      </c>
      <c r="K110" s="767">
        <f>J110/1000000</f>
        <v>0</v>
      </c>
      <c r="L110" s="245">
        <v>197</v>
      </c>
      <c r="M110" s="246">
        <v>81</v>
      </c>
      <c r="N110" s="246">
        <f>L110-M110</f>
        <v>116</v>
      </c>
      <c r="O110" s="246">
        <f>$F110*N110</f>
        <v>23200</v>
      </c>
      <c r="P110" s="763">
        <f>O110/1000000</f>
        <v>2.3199999999999998E-2</v>
      </c>
      <c r="Q110" s="328"/>
    </row>
    <row r="111" spans="1:17" ht="15" customHeight="1">
      <c r="A111" s="505"/>
      <c r="B111" s="203" t="s">
        <v>372</v>
      </c>
      <c r="C111" s="242"/>
      <c r="D111" s="251"/>
      <c r="E111" s="237"/>
      <c r="F111" s="242"/>
      <c r="G111" s="245"/>
      <c r="H111" s="246"/>
      <c r="I111" s="246"/>
      <c r="J111" s="246"/>
      <c r="K111" s="767"/>
      <c r="L111" s="245"/>
      <c r="M111" s="246"/>
      <c r="N111" s="246"/>
      <c r="O111" s="246"/>
      <c r="P111" s="763"/>
      <c r="Q111" s="328"/>
    </row>
    <row r="112" spans="1:17" ht="15" customHeight="1">
      <c r="A112" s="189">
        <v>75</v>
      </c>
      <c r="B112" s="222" t="s">
        <v>373</v>
      </c>
      <c r="C112" s="242">
        <v>4864861</v>
      </c>
      <c r="D112" s="251" t="s">
        <v>12</v>
      </c>
      <c r="E112" s="237" t="s">
        <v>304</v>
      </c>
      <c r="F112" s="242">
        <v>500</v>
      </c>
      <c r="G112" s="245">
        <v>8138</v>
      </c>
      <c r="H112" s="246">
        <v>8136</v>
      </c>
      <c r="I112" s="246">
        <f t="shared" ref="I112:I119" si="18">G112-H112</f>
        <v>2</v>
      </c>
      <c r="J112" s="246">
        <f t="shared" ref="J112:J119" si="19">$F112*I112</f>
        <v>1000</v>
      </c>
      <c r="K112" s="767">
        <f t="shared" ref="K112:K119" si="20">J112/1000000</f>
        <v>1E-3</v>
      </c>
      <c r="L112" s="245">
        <v>3087</v>
      </c>
      <c r="M112" s="246">
        <v>3097</v>
      </c>
      <c r="N112" s="246">
        <f t="shared" ref="N112:N119" si="21">L112-M112</f>
        <v>-10</v>
      </c>
      <c r="O112" s="246">
        <f t="shared" ref="O112:O119" si="22">$F112*N112</f>
        <v>-5000</v>
      </c>
      <c r="P112" s="763">
        <f t="shared" ref="P112:P119" si="23">O112/1000000</f>
        <v>-5.0000000000000001E-3</v>
      </c>
      <c r="Q112" s="336"/>
    </row>
    <row r="113" spans="1:17" ht="15" customHeight="1">
      <c r="A113" s="189">
        <v>76</v>
      </c>
      <c r="B113" s="222" t="s">
        <v>374</v>
      </c>
      <c r="C113" s="242">
        <v>4864877</v>
      </c>
      <c r="D113" s="251" t="s">
        <v>12</v>
      </c>
      <c r="E113" s="237" t="s">
        <v>304</v>
      </c>
      <c r="F113" s="242">
        <v>1000</v>
      </c>
      <c r="G113" s="245">
        <v>994219</v>
      </c>
      <c r="H113" s="246">
        <v>994219</v>
      </c>
      <c r="I113" s="246">
        <f t="shared" si="18"/>
        <v>0</v>
      </c>
      <c r="J113" s="246">
        <f t="shared" si="19"/>
        <v>0</v>
      </c>
      <c r="K113" s="767">
        <f t="shared" si="20"/>
        <v>0</v>
      </c>
      <c r="L113" s="245">
        <v>4174</v>
      </c>
      <c r="M113" s="246">
        <v>4183</v>
      </c>
      <c r="N113" s="246">
        <f t="shared" si="21"/>
        <v>-9</v>
      </c>
      <c r="O113" s="246">
        <f t="shared" si="22"/>
        <v>-9000</v>
      </c>
      <c r="P113" s="763">
        <f t="shared" si="23"/>
        <v>-8.9999999999999993E-3</v>
      </c>
      <c r="Q113" s="328"/>
    </row>
    <row r="114" spans="1:17" ht="15" customHeight="1">
      <c r="A114" s="189">
        <v>77</v>
      </c>
      <c r="B114" s="222" t="s">
        <v>375</v>
      </c>
      <c r="C114" s="242">
        <v>4864841</v>
      </c>
      <c r="D114" s="251" t="s">
        <v>12</v>
      </c>
      <c r="E114" s="237" t="s">
        <v>304</v>
      </c>
      <c r="F114" s="242">
        <v>1000</v>
      </c>
      <c r="G114" s="245">
        <v>980418</v>
      </c>
      <c r="H114" s="246">
        <v>980418</v>
      </c>
      <c r="I114" s="246">
        <f t="shared" si="18"/>
        <v>0</v>
      </c>
      <c r="J114" s="246">
        <f t="shared" si="19"/>
        <v>0</v>
      </c>
      <c r="K114" s="767">
        <f t="shared" si="20"/>
        <v>0</v>
      </c>
      <c r="L114" s="245">
        <v>516</v>
      </c>
      <c r="M114" s="246">
        <v>522</v>
      </c>
      <c r="N114" s="246">
        <f t="shared" si="21"/>
        <v>-6</v>
      </c>
      <c r="O114" s="246">
        <f t="shared" si="22"/>
        <v>-6000</v>
      </c>
      <c r="P114" s="763">
        <f t="shared" si="23"/>
        <v>-6.0000000000000001E-3</v>
      </c>
      <c r="Q114" s="328"/>
    </row>
    <row r="115" spans="1:17" ht="15" customHeight="1">
      <c r="A115" s="189">
        <v>78</v>
      </c>
      <c r="B115" s="222" t="s">
        <v>376</v>
      </c>
      <c r="C115" s="242">
        <v>4864882</v>
      </c>
      <c r="D115" s="251" t="s">
        <v>12</v>
      </c>
      <c r="E115" s="237" t="s">
        <v>304</v>
      </c>
      <c r="F115" s="242">
        <v>1000</v>
      </c>
      <c r="G115" s="245">
        <v>7524</v>
      </c>
      <c r="H115" s="246">
        <v>7516</v>
      </c>
      <c r="I115" s="246">
        <f t="shared" si="18"/>
        <v>8</v>
      </c>
      <c r="J115" s="246">
        <f t="shared" si="19"/>
        <v>8000</v>
      </c>
      <c r="K115" s="767">
        <f t="shared" si="20"/>
        <v>8.0000000000000002E-3</v>
      </c>
      <c r="L115" s="245">
        <v>6926</v>
      </c>
      <c r="M115" s="246">
        <v>6927</v>
      </c>
      <c r="N115" s="246">
        <f t="shared" si="21"/>
        <v>-1</v>
      </c>
      <c r="O115" s="246">
        <f t="shared" si="22"/>
        <v>-1000</v>
      </c>
      <c r="P115" s="763">
        <f t="shared" si="23"/>
        <v>-1E-3</v>
      </c>
      <c r="Q115" s="328"/>
    </row>
    <row r="116" spans="1:17" ht="15" customHeight="1">
      <c r="A116" s="189">
        <v>79</v>
      </c>
      <c r="B116" s="222" t="s">
        <v>377</v>
      </c>
      <c r="C116" s="242">
        <v>4865064</v>
      </c>
      <c r="D116" s="251" t="s">
        <v>12</v>
      </c>
      <c r="E116" s="237" t="s">
        <v>304</v>
      </c>
      <c r="F116" s="242">
        <v>150</v>
      </c>
      <c r="G116" s="245">
        <v>993507</v>
      </c>
      <c r="H116" s="246">
        <v>993503</v>
      </c>
      <c r="I116" s="246">
        <f>G116-H116</f>
        <v>4</v>
      </c>
      <c r="J116" s="246">
        <f>$F116*I116</f>
        <v>600</v>
      </c>
      <c r="K116" s="767">
        <f>J116/1000000</f>
        <v>5.9999999999999995E-4</v>
      </c>
      <c r="L116" s="245">
        <v>324</v>
      </c>
      <c r="M116" s="246">
        <v>308</v>
      </c>
      <c r="N116" s="246">
        <f>L116-M116</f>
        <v>16</v>
      </c>
      <c r="O116" s="246">
        <f>$F116*N116</f>
        <v>2400</v>
      </c>
      <c r="P116" s="763">
        <f>O116/1000000</f>
        <v>2.3999999999999998E-3</v>
      </c>
      <c r="Q116" s="336"/>
    </row>
    <row r="117" spans="1:17" ht="15" customHeight="1">
      <c r="A117" s="189">
        <v>80</v>
      </c>
      <c r="B117" s="222" t="s">
        <v>378</v>
      </c>
      <c r="C117" s="242">
        <v>5295123</v>
      </c>
      <c r="D117" s="251" t="s">
        <v>12</v>
      </c>
      <c r="E117" s="237" t="s">
        <v>304</v>
      </c>
      <c r="F117" s="242">
        <v>100</v>
      </c>
      <c r="G117" s="245">
        <v>154219</v>
      </c>
      <c r="H117" s="246">
        <v>154210</v>
      </c>
      <c r="I117" s="246">
        <f>G117-H117</f>
        <v>9</v>
      </c>
      <c r="J117" s="246">
        <f>$F117*I117</f>
        <v>900</v>
      </c>
      <c r="K117" s="767">
        <f>J117/1000000</f>
        <v>8.9999999999999998E-4</v>
      </c>
      <c r="L117" s="245">
        <v>912237</v>
      </c>
      <c r="M117" s="246">
        <v>912213</v>
      </c>
      <c r="N117" s="246">
        <f>L117-M117</f>
        <v>24</v>
      </c>
      <c r="O117" s="246">
        <f>$F117*N117</f>
        <v>2400</v>
      </c>
      <c r="P117" s="763">
        <f>O117/1000000</f>
        <v>2.3999999999999998E-3</v>
      </c>
      <c r="Q117" s="336"/>
    </row>
    <row r="118" spans="1:17" ht="15" customHeight="1">
      <c r="A118" s="189">
        <v>81</v>
      </c>
      <c r="B118" s="222" t="s">
        <v>400</v>
      </c>
      <c r="C118" s="242">
        <v>4864790</v>
      </c>
      <c r="D118" s="251" t="s">
        <v>12</v>
      </c>
      <c r="E118" s="237" t="s">
        <v>304</v>
      </c>
      <c r="F118" s="242">
        <v>266.67</v>
      </c>
      <c r="G118" s="245">
        <v>2987</v>
      </c>
      <c r="H118" s="246">
        <v>2979</v>
      </c>
      <c r="I118" s="246">
        <f>G118-H118</f>
        <v>8</v>
      </c>
      <c r="J118" s="246">
        <f>$F118*I118</f>
        <v>2133.36</v>
      </c>
      <c r="K118" s="767">
        <f>J118/1000000</f>
        <v>2.1333599999999999E-3</v>
      </c>
      <c r="L118" s="245">
        <v>654</v>
      </c>
      <c r="M118" s="246">
        <v>643</v>
      </c>
      <c r="N118" s="246">
        <f>L118-M118</f>
        <v>11</v>
      </c>
      <c r="O118" s="246">
        <f>$F118*N118</f>
        <v>2933.3700000000003</v>
      </c>
      <c r="P118" s="763">
        <f>O118/1000000</f>
        <v>2.9333700000000002E-3</v>
      </c>
      <c r="Q118" s="336"/>
    </row>
    <row r="119" spans="1:17" s="83" customFormat="1" ht="15" customHeight="1">
      <c r="A119" s="234">
        <v>82</v>
      </c>
      <c r="B119" s="222" t="s">
        <v>401</v>
      </c>
      <c r="C119" s="516">
        <v>4864847</v>
      </c>
      <c r="D119" s="516" t="s">
        <v>12</v>
      </c>
      <c r="E119" s="237" t="s">
        <v>304</v>
      </c>
      <c r="F119" s="198">
        <v>1000</v>
      </c>
      <c r="G119" s="245">
        <v>5426</v>
      </c>
      <c r="H119" s="246">
        <v>5426</v>
      </c>
      <c r="I119" s="223">
        <f t="shared" si="18"/>
        <v>0</v>
      </c>
      <c r="J119" s="223">
        <f t="shared" si="19"/>
        <v>0</v>
      </c>
      <c r="K119" s="773">
        <f t="shared" si="20"/>
        <v>0</v>
      </c>
      <c r="L119" s="245">
        <v>8035</v>
      </c>
      <c r="M119" s="246">
        <v>7993</v>
      </c>
      <c r="N119" s="223">
        <f t="shared" si="21"/>
        <v>42</v>
      </c>
      <c r="O119" s="223">
        <f t="shared" si="22"/>
        <v>42000</v>
      </c>
      <c r="P119" s="764">
        <f t="shared" si="23"/>
        <v>4.2000000000000003E-2</v>
      </c>
      <c r="Q119" s="336"/>
    </row>
    <row r="120" spans="1:17" ht="15" customHeight="1">
      <c r="A120" s="505"/>
      <c r="B120" s="250" t="s">
        <v>410</v>
      </c>
      <c r="C120" s="28"/>
      <c r="D120" s="91"/>
      <c r="E120" s="74"/>
      <c r="F120" s="29"/>
      <c r="G120" s="245"/>
      <c r="H120" s="246"/>
      <c r="I120" s="232"/>
      <c r="J120" s="232"/>
      <c r="K120" s="766"/>
      <c r="L120" s="245"/>
      <c r="M120" s="246"/>
      <c r="N120" s="232"/>
      <c r="O120" s="232"/>
      <c r="P120" s="880"/>
      <c r="Q120" s="329"/>
    </row>
    <row r="121" spans="1:17" ht="15" customHeight="1">
      <c r="A121" s="234">
        <v>83</v>
      </c>
      <c r="B121" s="553" t="s">
        <v>411</v>
      </c>
      <c r="C121" s="28">
        <v>4865158</v>
      </c>
      <c r="D121" s="91" t="s">
        <v>12</v>
      </c>
      <c r="E121" s="74" t="s">
        <v>304</v>
      </c>
      <c r="F121" s="330">
        <v>200</v>
      </c>
      <c r="G121" s="245">
        <v>991420</v>
      </c>
      <c r="H121" s="246">
        <v>991421</v>
      </c>
      <c r="I121" s="232">
        <f>G121-H121</f>
        <v>-1</v>
      </c>
      <c r="J121" s="232">
        <f>$F121*I121</f>
        <v>-200</v>
      </c>
      <c r="K121" s="766">
        <f>J121/1000000</f>
        <v>-2.0000000000000001E-4</v>
      </c>
      <c r="L121" s="245">
        <v>20489</v>
      </c>
      <c r="M121" s="246">
        <v>20562</v>
      </c>
      <c r="N121" s="232">
        <f>L121-M121</f>
        <v>-73</v>
      </c>
      <c r="O121" s="232">
        <f>$F121*N121</f>
        <v>-14600</v>
      </c>
      <c r="P121" s="880">
        <f>O121/1000000</f>
        <v>-1.46E-2</v>
      </c>
      <c r="Q121" s="329"/>
    </row>
    <row r="122" spans="1:17" s="487" customFormat="1" ht="16.5">
      <c r="A122" s="234">
        <v>84</v>
      </c>
      <c r="B122" s="553" t="s">
        <v>412</v>
      </c>
      <c r="C122" s="744">
        <v>4865140</v>
      </c>
      <c r="D122" s="251" t="s">
        <v>12</v>
      </c>
      <c r="E122" s="237" t="s">
        <v>304</v>
      </c>
      <c r="F122" s="251">
        <v>937.5</v>
      </c>
      <c r="G122" s="245">
        <v>999969</v>
      </c>
      <c r="H122" s="246">
        <v>999969</v>
      </c>
      <c r="I122" s="252">
        <f>G122-H122</f>
        <v>0</v>
      </c>
      <c r="J122" s="252">
        <f>$F122*I122</f>
        <v>0</v>
      </c>
      <c r="K122" s="768">
        <f>J122/1000000</f>
        <v>0</v>
      </c>
      <c r="L122" s="245">
        <v>999877</v>
      </c>
      <c r="M122" s="246">
        <v>999920</v>
      </c>
      <c r="N122" s="252">
        <f>L122-M122</f>
        <v>-43</v>
      </c>
      <c r="O122" s="252">
        <f>$F122*N122</f>
        <v>-40312.5</v>
      </c>
      <c r="P122" s="803">
        <f>O122/1000000</f>
        <v>-4.0312500000000001E-2</v>
      </c>
      <c r="Q122" s="342"/>
    </row>
    <row r="123" spans="1:17" ht="15" customHeight="1">
      <c r="A123" s="234">
        <v>85</v>
      </c>
      <c r="B123" s="553" t="s">
        <v>413</v>
      </c>
      <c r="C123" s="28">
        <v>4864808</v>
      </c>
      <c r="D123" s="91" t="s">
        <v>12</v>
      </c>
      <c r="E123" s="74" t="s">
        <v>304</v>
      </c>
      <c r="F123" s="330">
        <v>187.5</v>
      </c>
      <c r="G123" s="245">
        <v>980831</v>
      </c>
      <c r="H123" s="246">
        <v>980831</v>
      </c>
      <c r="I123" s="232">
        <f>G123-H123</f>
        <v>0</v>
      </c>
      <c r="J123" s="232">
        <f>$F123*I123</f>
        <v>0</v>
      </c>
      <c r="K123" s="766">
        <f>J123/1000000</f>
        <v>0</v>
      </c>
      <c r="L123" s="245">
        <v>3239</v>
      </c>
      <c r="M123" s="246">
        <v>3212</v>
      </c>
      <c r="N123" s="232">
        <f>L123-M123</f>
        <v>27</v>
      </c>
      <c r="O123" s="232">
        <f>$F123*N123</f>
        <v>5062.5</v>
      </c>
      <c r="P123" s="880">
        <f>O123/1000000</f>
        <v>5.0625000000000002E-3</v>
      </c>
      <c r="Q123" s="329"/>
    </row>
    <row r="124" spans="1:17" ht="15" customHeight="1">
      <c r="A124" s="234">
        <v>86</v>
      </c>
      <c r="B124" s="553" t="s">
        <v>472</v>
      </c>
      <c r="C124" s="28">
        <v>4865080</v>
      </c>
      <c r="D124" s="91" t="s">
        <v>12</v>
      </c>
      <c r="E124" s="74" t="s">
        <v>304</v>
      </c>
      <c r="F124" s="330">
        <v>2500</v>
      </c>
      <c r="G124" s="245">
        <v>0</v>
      </c>
      <c r="H124" s="246">
        <v>0</v>
      </c>
      <c r="I124" s="232">
        <f>G124-H124</f>
        <v>0</v>
      </c>
      <c r="J124" s="232">
        <f>$F124*I124</f>
        <v>0</v>
      </c>
      <c r="K124" s="766">
        <f>J124/1000000</f>
        <v>0</v>
      </c>
      <c r="L124" s="245">
        <v>1</v>
      </c>
      <c r="M124" s="246">
        <v>4</v>
      </c>
      <c r="N124" s="232">
        <f>L124-M124</f>
        <v>-3</v>
      </c>
      <c r="O124" s="232">
        <f>$F124*N124</f>
        <v>-7500</v>
      </c>
      <c r="P124" s="880">
        <f>O124/1000000</f>
        <v>-7.4999999999999997E-3</v>
      </c>
      <c r="Q124" s="349"/>
    </row>
    <row r="125" spans="1:17" s="354" customFormat="1" ht="17.25" thickBot="1">
      <c r="A125" s="580">
        <v>87</v>
      </c>
      <c r="B125" s="581" t="s">
        <v>414</v>
      </c>
      <c r="C125" s="549">
        <v>4864822</v>
      </c>
      <c r="D125" s="181" t="s">
        <v>12</v>
      </c>
      <c r="E125" s="182" t="s">
        <v>304</v>
      </c>
      <c r="F125" s="549">
        <v>100</v>
      </c>
      <c r="G125" s="326">
        <v>993037</v>
      </c>
      <c r="H125" s="327">
        <v>993035</v>
      </c>
      <c r="I125" s="236">
        <f>G125-H125</f>
        <v>2</v>
      </c>
      <c r="J125" s="236">
        <f>$F125*I125</f>
        <v>200</v>
      </c>
      <c r="K125" s="772">
        <f>J125/1000000</f>
        <v>2.0000000000000001E-4</v>
      </c>
      <c r="L125" s="326">
        <v>31202</v>
      </c>
      <c r="M125" s="327">
        <v>30902</v>
      </c>
      <c r="N125" s="236">
        <f>L125-M125</f>
        <v>300</v>
      </c>
      <c r="O125" s="236">
        <f>$F125*N125</f>
        <v>30000</v>
      </c>
      <c r="P125" s="893">
        <f>O125/1000000</f>
        <v>0.03</v>
      </c>
      <c r="Q125" s="582"/>
    </row>
    <row r="126" spans="1:17" s="351" customFormat="1" ht="7.5" customHeight="1" thickTop="1">
      <c r="A126" s="33"/>
      <c r="B126" s="566"/>
      <c r="C126" s="352"/>
      <c r="D126" s="91"/>
      <c r="E126" s="74"/>
      <c r="F126" s="352"/>
      <c r="G126" s="246"/>
      <c r="H126" s="246"/>
      <c r="I126" s="232"/>
      <c r="J126" s="232"/>
      <c r="K126" s="232"/>
      <c r="L126" s="246"/>
      <c r="M126" s="246"/>
      <c r="N126" s="232"/>
      <c r="O126" s="232"/>
      <c r="P126" s="766"/>
      <c r="Q126" s="589"/>
    </row>
    <row r="127" spans="1:17" ht="21" customHeight="1">
      <c r="A127" s="145" t="s">
        <v>272</v>
      </c>
      <c r="C127" s="41"/>
      <c r="D127" s="71"/>
      <c r="E127" s="71"/>
      <c r="F127" s="437"/>
      <c r="K127" s="504">
        <f>SUM(K8:K126)</f>
        <v>0.88074586000000044</v>
      </c>
      <c r="L127" s="18"/>
      <c r="M127" s="18"/>
      <c r="N127" s="18"/>
      <c r="O127" s="18"/>
      <c r="P127" s="504">
        <f>SUM(P8:P126)</f>
        <v>-22.382696770000003</v>
      </c>
    </row>
    <row r="128" spans="1:17" ht="9.75" hidden="1" customHeight="1">
      <c r="C128" s="71"/>
      <c r="D128" s="71"/>
      <c r="E128" s="71"/>
      <c r="F128" s="437"/>
      <c r="L128" s="391"/>
      <c r="M128" s="391"/>
      <c r="N128" s="391"/>
      <c r="O128" s="391"/>
      <c r="P128" s="849"/>
    </row>
    <row r="129" spans="1:17" ht="24" thickBot="1">
      <c r="A129" s="287" t="s">
        <v>176</v>
      </c>
      <c r="C129" s="71"/>
      <c r="D129" s="71"/>
      <c r="E129" s="71"/>
      <c r="F129" s="437"/>
      <c r="G129" s="351"/>
      <c r="H129" s="351"/>
      <c r="I129" s="35" t="s">
        <v>351</v>
      </c>
      <c r="J129" s="351"/>
      <c r="K129" s="351"/>
      <c r="L129" s="352"/>
      <c r="M129" s="352"/>
      <c r="N129" s="35" t="s">
        <v>352</v>
      </c>
      <c r="O129" s="352"/>
      <c r="P129" s="812"/>
      <c r="Q129" s="435" t="str">
        <f>NDPL!$Q$1</f>
        <v>JULY-2023</v>
      </c>
    </row>
    <row r="130" spans="1:17" ht="39.75" thickTop="1" thickBot="1">
      <c r="A130" s="367" t="s">
        <v>8</v>
      </c>
      <c r="B130" s="368" t="s">
        <v>9</v>
      </c>
      <c r="C130" s="369" t="s">
        <v>1</v>
      </c>
      <c r="D130" s="369" t="s">
        <v>2</v>
      </c>
      <c r="E130" s="369" t="s">
        <v>3</v>
      </c>
      <c r="F130" s="438" t="s">
        <v>10</v>
      </c>
      <c r="G130" s="367" t="str">
        <f>NDPL!G5</f>
        <v>FINAL READING 31/07/2023</v>
      </c>
      <c r="H130" s="369" t="str">
        <f>NDPL!H5</f>
        <v>INTIAL READING 01/07/2023</v>
      </c>
      <c r="I130" s="369" t="s">
        <v>4</v>
      </c>
      <c r="J130" s="369" t="s">
        <v>5</v>
      </c>
      <c r="K130" s="369" t="s">
        <v>6</v>
      </c>
      <c r="L130" s="367" t="str">
        <f>NDPL!G5</f>
        <v>FINAL READING 31/07/2023</v>
      </c>
      <c r="M130" s="369" t="str">
        <f>NDPL!H5</f>
        <v>INTIAL READING 01/07/2023</v>
      </c>
      <c r="N130" s="369" t="s">
        <v>4</v>
      </c>
      <c r="O130" s="369" t="s">
        <v>5</v>
      </c>
      <c r="P130" s="807" t="s">
        <v>6</v>
      </c>
      <c r="Q130" s="385" t="s">
        <v>269</v>
      </c>
    </row>
    <row r="131" spans="1:17" ht="18" thickTop="1" thickBot="1">
      <c r="C131" s="71"/>
      <c r="D131" s="71"/>
      <c r="E131" s="71"/>
      <c r="F131" s="437"/>
      <c r="L131" s="391"/>
      <c r="M131" s="391"/>
      <c r="N131" s="391"/>
      <c r="O131" s="391"/>
      <c r="P131" s="849"/>
    </row>
    <row r="132" spans="1:17" ht="18" customHeight="1" thickTop="1">
      <c r="A132" s="254"/>
      <c r="B132" s="255" t="s">
        <v>163</v>
      </c>
      <c r="C132" s="235"/>
      <c r="D132" s="72"/>
      <c r="E132" s="72"/>
      <c r="F132" s="231"/>
      <c r="G132" s="37"/>
      <c r="H132" s="333"/>
      <c r="I132" s="333"/>
      <c r="J132" s="333"/>
      <c r="K132" s="439"/>
      <c r="L132" s="393"/>
      <c r="M132" s="394"/>
      <c r="N132" s="394"/>
      <c r="O132" s="394"/>
      <c r="P132" s="896"/>
      <c r="Q132" s="390"/>
    </row>
    <row r="133" spans="1:17" ht="18">
      <c r="A133" s="234">
        <v>1</v>
      </c>
      <c r="B133" s="256" t="s">
        <v>164</v>
      </c>
      <c r="C133" s="242">
        <v>4865151</v>
      </c>
      <c r="D133" s="91" t="s">
        <v>12</v>
      </c>
      <c r="E133" s="74" t="s">
        <v>304</v>
      </c>
      <c r="F133" s="232">
        <v>-500</v>
      </c>
      <c r="G133" s="245">
        <v>21916</v>
      </c>
      <c r="H133" s="246">
        <v>21916</v>
      </c>
      <c r="I133" s="204">
        <f>G133-H133</f>
        <v>0</v>
      </c>
      <c r="J133" s="204">
        <f>$F133*I133</f>
        <v>0</v>
      </c>
      <c r="K133" s="774">
        <f>J133/1000000</f>
        <v>0</v>
      </c>
      <c r="L133" s="245">
        <v>6175</v>
      </c>
      <c r="M133" s="246">
        <v>5549</v>
      </c>
      <c r="N133" s="204">
        <f>L133-M133</f>
        <v>626</v>
      </c>
      <c r="O133" s="204">
        <f>$F133*N133</f>
        <v>-313000</v>
      </c>
      <c r="P133" s="774">
        <f>O133/1000000</f>
        <v>-0.313</v>
      </c>
      <c r="Q133" s="340"/>
    </row>
    <row r="134" spans="1:17" ht="18" customHeight="1">
      <c r="A134" s="234"/>
      <c r="B134" s="257" t="s">
        <v>39</v>
      </c>
      <c r="C134" s="242"/>
      <c r="D134" s="91"/>
      <c r="E134" s="91"/>
      <c r="F134" s="232"/>
      <c r="G134" s="245"/>
      <c r="H134" s="246"/>
      <c r="I134" s="204"/>
      <c r="J134" s="204"/>
      <c r="K134" s="774"/>
      <c r="L134" s="245"/>
      <c r="M134" s="246"/>
      <c r="N134" s="204"/>
      <c r="O134" s="204"/>
      <c r="P134" s="774"/>
      <c r="Q134" s="337"/>
    </row>
    <row r="135" spans="1:17" ht="18" customHeight="1">
      <c r="A135" s="234"/>
      <c r="B135" s="257" t="s">
        <v>110</v>
      </c>
      <c r="C135" s="242"/>
      <c r="D135" s="91"/>
      <c r="E135" s="91"/>
      <c r="F135" s="232"/>
      <c r="G135" s="245"/>
      <c r="H135" s="246"/>
      <c r="I135" s="204"/>
      <c r="J135" s="204"/>
      <c r="K135" s="774"/>
      <c r="L135" s="245"/>
      <c r="M135" s="246"/>
      <c r="N135" s="204"/>
      <c r="O135" s="204"/>
      <c r="P135" s="774"/>
      <c r="Q135" s="337"/>
    </row>
    <row r="136" spans="1:17" ht="18" customHeight="1">
      <c r="A136" s="234">
        <v>2</v>
      </c>
      <c r="B136" s="256" t="s">
        <v>111</v>
      </c>
      <c r="C136" s="242">
        <v>4865137</v>
      </c>
      <c r="D136" s="91" t="s">
        <v>12</v>
      </c>
      <c r="E136" s="74" t="s">
        <v>304</v>
      </c>
      <c r="F136" s="232">
        <v>-1000</v>
      </c>
      <c r="G136" s="245">
        <v>0</v>
      </c>
      <c r="H136" s="246">
        <v>0</v>
      </c>
      <c r="I136" s="204">
        <f>G136-H136</f>
        <v>0</v>
      </c>
      <c r="J136" s="204">
        <f>$F136*I136</f>
        <v>0</v>
      </c>
      <c r="K136" s="774">
        <f>J136/1000000</f>
        <v>0</v>
      </c>
      <c r="L136" s="245">
        <v>0</v>
      </c>
      <c r="M136" s="246">
        <v>0</v>
      </c>
      <c r="N136" s="204">
        <f>L136-M136</f>
        <v>0</v>
      </c>
      <c r="O136" s="204">
        <f>$F136*N136</f>
        <v>0</v>
      </c>
      <c r="P136" s="774">
        <f>O136/1000000</f>
        <v>0</v>
      </c>
      <c r="Q136" s="337"/>
    </row>
    <row r="137" spans="1:17" ht="18" customHeight="1">
      <c r="A137" s="234">
        <v>3</v>
      </c>
      <c r="B137" s="233" t="s">
        <v>112</v>
      </c>
      <c r="C137" s="242">
        <v>4864828</v>
      </c>
      <c r="D137" s="64" t="s">
        <v>12</v>
      </c>
      <c r="E137" s="74" t="s">
        <v>304</v>
      </c>
      <c r="F137" s="232">
        <v>-133.33000000000001</v>
      </c>
      <c r="G137" s="245">
        <v>992416</v>
      </c>
      <c r="H137" s="246">
        <v>992416</v>
      </c>
      <c r="I137" s="204">
        <f>G137-H137</f>
        <v>0</v>
      </c>
      <c r="J137" s="204">
        <f>$F137*I137</f>
        <v>0</v>
      </c>
      <c r="K137" s="774">
        <f>J137/1000000</f>
        <v>0</v>
      </c>
      <c r="L137" s="245">
        <v>4828</v>
      </c>
      <c r="M137" s="246">
        <v>5500</v>
      </c>
      <c r="N137" s="204">
        <f>L137-M137</f>
        <v>-672</v>
      </c>
      <c r="O137" s="204">
        <f>$F137*N137</f>
        <v>89597.760000000009</v>
      </c>
      <c r="P137" s="774">
        <f>O137/1000000</f>
        <v>8.9597760000000012E-2</v>
      </c>
      <c r="Q137" s="337"/>
    </row>
    <row r="138" spans="1:17" ht="18" customHeight="1">
      <c r="A138" s="234">
        <v>4</v>
      </c>
      <c r="B138" s="256" t="s">
        <v>165</v>
      </c>
      <c r="C138" s="242">
        <v>4865164</v>
      </c>
      <c r="D138" s="91" t="s">
        <v>12</v>
      </c>
      <c r="E138" s="74" t="s">
        <v>304</v>
      </c>
      <c r="F138" s="232">
        <v>-666.66700000000003</v>
      </c>
      <c r="G138" s="245">
        <v>999811</v>
      </c>
      <c r="H138" s="246">
        <v>999811</v>
      </c>
      <c r="I138" s="204">
        <f>G138-H138</f>
        <v>0</v>
      </c>
      <c r="J138" s="204">
        <f>$F138*I138</f>
        <v>0</v>
      </c>
      <c r="K138" s="774">
        <f>J138/1000000</f>
        <v>0</v>
      </c>
      <c r="L138" s="245">
        <v>40</v>
      </c>
      <c r="M138" s="246">
        <v>292</v>
      </c>
      <c r="N138" s="204">
        <f>L138-M138</f>
        <v>-252</v>
      </c>
      <c r="O138" s="204">
        <f>$F138*N138</f>
        <v>168000.084</v>
      </c>
      <c r="P138" s="774">
        <f>O138/1000000</f>
        <v>0.16800008399999999</v>
      </c>
      <c r="Q138" s="337"/>
    </row>
    <row r="139" spans="1:17" ht="18" customHeight="1">
      <c r="A139" s="234">
        <v>5</v>
      </c>
      <c r="B139" s="256" t="s">
        <v>166</v>
      </c>
      <c r="C139" s="242">
        <v>4864845</v>
      </c>
      <c r="D139" s="91" t="s">
        <v>12</v>
      </c>
      <c r="E139" s="74" t="s">
        <v>304</v>
      </c>
      <c r="F139" s="232">
        <v>-1000</v>
      </c>
      <c r="G139" s="245">
        <v>1130</v>
      </c>
      <c r="H139" s="246">
        <v>1130</v>
      </c>
      <c r="I139" s="204">
        <f>G139-H139</f>
        <v>0</v>
      </c>
      <c r="J139" s="204">
        <f>$F139*I139</f>
        <v>0</v>
      </c>
      <c r="K139" s="774">
        <f>J139/1000000</f>
        <v>0</v>
      </c>
      <c r="L139" s="245">
        <v>653</v>
      </c>
      <c r="M139" s="246">
        <v>355</v>
      </c>
      <c r="N139" s="204">
        <f>L139-M139</f>
        <v>298</v>
      </c>
      <c r="O139" s="204">
        <f>$F139*N139</f>
        <v>-298000</v>
      </c>
      <c r="P139" s="774">
        <f>O139/1000000</f>
        <v>-0.29799999999999999</v>
      </c>
      <c r="Q139" s="337"/>
    </row>
    <row r="140" spans="1:17" ht="18" customHeight="1">
      <c r="A140" s="234"/>
      <c r="B140" s="258" t="s">
        <v>167</v>
      </c>
      <c r="C140" s="242"/>
      <c r="D140" s="64"/>
      <c r="E140" s="64"/>
      <c r="F140" s="232"/>
      <c r="G140" s="245"/>
      <c r="H140" s="246"/>
      <c r="I140" s="204"/>
      <c r="J140" s="204"/>
      <c r="K140" s="774"/>
      <c r="L140" s="245"/>
      <c r="M140" s="246"/>
      <c r="N140" s="204"/>
      <c r="O140" s="204"/>
      <c r="P140" s="774"/>
      <c r="Q140" s="337"/>
    </row>
    <row r="141" spans="1:17" ht="18" customHeight="1">
      <c r="A141" s="234"/>
      <c r="B141" s="258" t="s">
        <v>102</v>
      </c>
      <c r="C141" s="242"/>
      <c r="D141" s="64"/>
      <c r="E141" s="64"/>
      <c r="F141" s="232"/>
      <c r="G141" s="245"/>
      <c r="H141" s="246"/>
      <c r="I141" s="204"/>
      <c r="J141" s="204"/>
      <c r="K141" s="774"/>
      <c r="L141" s="245"/>
      <c r="M141" s="246"/>
      <c r="N141" s="204"/>
      <c r="O141" s="204"/>
      <c r="P141" s="774"/>
      <c r="Q141" s="337"/>
    </row>
    <row r="142" spans="1:17" s="358" customFormat="1" ht="18">
      <c r="A142" s="343">
        <v>6</v>
      </c>
      <c r="B142" s="344" t="s">
        <v>354</v>
      </c>
      <c r="C142" s="345">
        <v>4864955</v>
      </c>
      <c r="D142" s="123" t="s">
        <v>12</v>
      </c>
      <c r="E142" s="124" t="s">
        <v>304</v>
      </c>
      <c r="F142" s="346">
        <v>-1000</v>
      </c>
      <c r="G142" s="245">
        <v>989494</v>
      </c>
      <c r="H142" s="246">
        <v>989502</v>
      </c>
      <c r="I142" s="323">
        <f>G142-H142</f>
        <v>-8</v>
      </c>
      <c r="J142" s="323">
        <f>$F142*I142</f>
        <v>8000</v>
      </c>
      <c r="K142" s="775">
        <f>J142/1000000</f>
        <v>8.0000000000000002E-3</v>
      </c>
      <c r="L142" s="245">
        <v>2545</v>
      </c>
      <c r="M142" s="246">
        <v>2548</v>
      </c>
      <c r="N142" s="323">
        <f>L142-M142</f>
        <v>-3</v>
      </c>
      <c r="O142" s="323">
        <f>$F142*N142</f>
        <v>3000</v>
      </c>
      <c r="P142" s="775">
        <f>O142/1000000</f>
        <v>3.0000000000000001E-3</v>
      </c>
      <c r="Q142" s="512"/>
    </row>
    <row r="143" spans="1:17" ht="18">
      <c r="A143" s="234">
        <v>7</v>
      </c>
      <c r="B143" s="256" t="s">
        <v>168</v>
      </c>
      <c r="C143" s="242">
        <v>4864820</v>
      </c>
      <c r="D143" s="91" t="s">
        <v>12</v>
      </c>
      <c r="E143" s="74" t="s">
        <v>304</v>
      </c>
      <c r="F143" s="232">
        <v>-160</v>
      </c>
      <c r="G143" s="245">
        <v>2840</v>
      </c>
      <c r="H143" s="246">
        <v>2840</v>
      </c>
      <c r="I143" s="204">
        <f>G143-H143</f>
        <v>0</v>
      </c>
      <c r="J143" s="204">
        <f>$F143*I143</f>
        <v>0</v>
      </c>
      <c r="K143" s="774">
        <f>J143/1000000</f>
        <v>0</v>
      </c>
      <c r="L143" s="245">
        <v>43001</v>
      </c>
      <c r="M143" s="246">
        <v>40475</v>
      </c>
      <c r="N143" s="204">
        <f>L143-M143</f>
        <v>2526</v>
      </c>
      <c r="O143" s="204">
        <f>$F143*N143</f>
        <v>-404160</v>
      </c>
      <c r="P143" s="774">
        <f>O143/1000000</f>
        <v>-0.40416000000000002</v>
      </c>
      <c r="Q143" s="513"/>
    </row>
    <row r="144" spans="1:17" ht="18" customHeight="1">
      <c r="A144" s="234">
        <v>8</v>
      </c>
      <c r="B144" s="256" t="s">
        <v>169</v>
      </c>
      <c r="C144" s="242">
        <v>4864811</v>
      </c>
      <c r="D144" s="91" t="s">
        <v>12</v>
      </c>
      <c r="E144" s="74" t="s">
        <v>304</v>
      </c>
      <c r="F144" s="232">
        <v>-200</v>
      </c>
      <c r="G144" s="245">
        <v>3851</v>
      </c>
      <c r="H144" s="246">
        <v>3851</v>
      </c>
      <c r="I144" s="204">
        <f>G144-H144</f>
        <v>0</v>
      </c>
      <c r="J144" s="204">
        <f>$F144*I144</f>
        <v>0</v>
      </c>
      <c r="K144" s="774">
        <f>J144/1000000</f>
        <v>0</v>
      </c>
      <c r="L144" s="245">
        <v>24181</v>
      </c>
      <c r="M144" s="246">
        <v>21694</v>
      </c>
      <c r="N144" s="204">
        <f>L144-M144</f>
        <v>2487</v>
      </c>
      <c r="O144" s="204">
        <f>$F144*N144</f>
        <v>-497400</v>
      </c>
      <c r="P144" s="774">
        <f>O144/1000000</f>
        <v>-0.49740000000000001</v>
      </c>
      <c r="Q144" s="337"/>
    </row>
    <row r="145" spans="1:17" ht="18" customHeight="1">
      <c r="A145" s="234">
        <v>9</v>
      </c>
      <c r="B145" s="256" t="s">
        <v>363</v>
      </c>
      <c r="C145" s="242">
        <v>4864961</v>
      </c>
      <c r="D145" s="91" t="s">
        <v>12</v>
      </c>
      <c r="E145" s="74" t="s">
        <v>304</v>
      </c>
      <c r="F145" s="232">
        <v>-1000</v>
      </c>
      <c r="G145" s="245">
        <v>968271</v>
      </c>
      <c r="H145" s="246">
        <v>968275</v>
      </c>
      <c r="I145" s="204">
        <f>G145-H145</f>
        <v>-4</v>
      </c>
      <c r="J145" s="204">
        <f>$F145*I145</f>
        <v>4000</v>
      </c>
      <c r="K145" s="774">
        <f>J145/1000000</f>
        <v>4.0000000000000001E-3</v>
      </c>
      <c r="L145" s="245">
        <v>999397</v>
      </c>
      <c r="M145" s="246">
        <v>999361</v>
      </c>
      <c r="N145" s="204">
        <f>L145-M145</f>
        <v>36</v>
      </c>
      <c r="O145" s="204">
        <f>$F145*N145</f>
        <v>-36000</v>
      </c>
      <c r="P145" s="774">
        <f>O145/1000000</f>
        <v>-3.5999999999999997E-2</v>
      </c>
      <c r="Q145" s="325"/>
    </row>
    <row r="146" spans="1:17" ht="18" customHeight="1">
      <c r="A146" s="234"/>
      <c r="B146" s="257" t="s">
        <v>102</v>
      </c>
      <c r="C146" s="242"/>
      <c r="D146" s="91"/>
      <c r="E146" s="91"/>
      <c r="F146" s="232"/>
      <c r="G146" s="245"/>
      <c r="H146" s="246"/>
      <c r="I146" s="204"/>
      <c r="J146" s="204"/>
      <c r="K146" s="774"/>
      <c r="L146" s="245"/>
      <c r="M146" s="246"/>
      <c r="N146" s="204"/>
      <c r="O146" s="204"/>
      <c r="P146" s="774"/>
      <c r="Q146" s="337"/>
    </row>
    <row r="147" spans="1:17" ht="18" customHeight="1">
      <c r="A147" s="234">
        <v>10</v>
      </c>
      <c r="B147" s="256" t="s">
        <v>170</v>
      </c>
      <c r="C147" s="242">
        <v>4902580</v>
      </c>
      <c r="D147" s="91" t="s">
        <v>12</v>
      </c>
      <c r="E147" s="74" t="s">
        <v>304</v>
      </c>
      <c r="F147" s="232">
        <v>-100</v>
      </c>
      <c r="G147" s="245">
        <v>772</v>
      </c>
      <c r="H147" s="246">
        <v>773</v>
      </c>
      <c r="I147" s="204">
        <f>G147-H147</f>
        <v>-1</v>
      </c>
      <c r="J147" s="204">
        <f>$F147*I147</f>
        <v>100</v>
      </c>
      <c r="K147" s="774">
        <f>J147/1000000</f>
        <v>1E-4</v>
      </c>
      <c r="L147" s="245">
        <v>2918</v>
      </c>
      <c r="M147" s="246">
        <v>2430</v>
      </c>
      <c r="N147" s="204">
        <f>L147-M147</f>
        <v>488</v>
      </c>
      <c r="O147" s="204">
        <f>$F147*N147</f>
        <v>-48800</v>
      </c>
      <c r="P147" s="774">
        <f>O147/1000000</f>
        <v>-4.8800000000000003E-2</v>
      </c>
      <c r="Q147" s="337"/>
    </row>
    <row r="148" spans="1:17" ht="18" customHeight="1">
      <c r="A148" s="234">
        <v>11</v>
      </c>
      <c r="B148" s="256" t="s">
        <v>171</v>
      </c>
      <c r="C148" s="242">
        <v>4902544</v>
      </c>
      <c r="D148" s="91" t="s">
        <v>12</v>
      </c>
      <c r="E148" s="74" t="s">
        <v>304</v>
      </c>
      <c r="F148" s="232">
        <v>-100</v>
      </c>
      <c r="G148" s="245">
        <v>4936</v>
      </c>
      <c r="H148" s="246">
        <v>4935</v>
      </c>
      <c r="I148" s="204">
        <f>G148-H148</f>
        <v>1</v>
      </c>
      <c r="J148" s="204">
        <f>$F148*I148</f>
        <v>-100</v>
      </c>
      <c r="K148" s="774">
        <f>J148/1000000</f>
        <v>-1E-4</v>
      </c>
      <c r="L148" s="245">
        <v>5712</v>
      </c>
      <c r="M148" s="246">
        <v>5566</v>
      </c>
      <c r="N148" s="204">
        <f>L148-M148</f>
        <v>146</v>
      </c>
      <c r="O148" s="204">
        <f>$F148*N148</f>
        <v>-14600</v>
      </c>
      <c r="P148" s="774">
        <f>O148/1000000</f>
        <v>-1.46E-2</v>
      </c>
      <c r="Q148" s="337"/>
    </row>
    <row r="149" spans="1:17" s="605" customFormat="1" ht="18">
      <c r="A149" s="343">
        <v>12</v>
      </c>
      <c r="B149" s="344" t="s">
        <v>172</v>
      </c>
      <c r="C149" s="345">
        <v>5269199</v>
      </c>
      <c r="D149" s="123" t="s">
        <v>12</v>
      </c>
      <c r="E149" s="124" t="s">
        <v>304</v>
      </c>
      <c r="F149" s="346">
        <v>-100</v>
      </c>
      <c r="G149" s="245">
        <v>1213</v>
      </c>
      <c r="H149" s="246">
        <v>1213</v>
      </c>
      <c r="I149" s="323">
        <f>G149-H149</f>
        <v>0</v>
      </c>
      <c r="J149" s="323">
        <f>$F149*I149</f>
        <v>0</v>
      </c>
      <c r="K149" s="775">
        <f>J149/1000000</f>
        <v>0</v>
      </c>
      <c r="L149" s="245">
        <v>70842</v>
      </c>
      <c r="M149" s="246">
        <v>70842</v>
      </c>
      <c r="N149" s="323">
        <f>L149-M149</f>
        <v>0</v>
      </c>
      <c r="O149" s="323">
        <f>$F149*N149</f>
        <v>0</v>
      </c>
      <c r="P149" s="775">
        <f>O149/1000000</f>
        <v>0</v>
      </c>
      <c r="Q149" s="340"/>
    </row>
    <row r="150" spans="1:17" ht="18" customHeight="1">
      <c r="A150" s="234"/>
      <c r="B150" s="258" t="s">
        <v>167</v>
      </c>
      <c r="C150" s="242"/>
      <c r="D150" s="64"/>
      <c r="E150" s="64"/>
      <c r="F150" s="228"/>
      <c r="G150" s="245"/>
      <c r="H150" s="246"/>
      <c r="I150" s="204"/>
      <c r="J150" s="204"/>
      <c r="K150" s="774"/>
      <c r="L150" s="245"/>
      <c r="M150" s="246"/>
      <c r="N150" s="204"/>
      <c r="O150" s="204"/>
      <c r="P150" s="774"/>
      <c r="Q150" s="337"/>
    </row>
    <row r="151" spans="1:17" ht="18" customHeight="1">
      <c r="A151" s="234"/>
      <c r="B151" s="257" t="s">
        <v>173</v>
      </c>
      <c r="C151" s="242"/>
      <c r="D151" s="91"/>
      <c r="E151" s="91"/>
      <c r="F151" s="228"/>
      <c r="G151" s="245"/>
      <c r="H151" s="246"/>
      <c r="I151" s="204"/>
      <c r="J151" s="204"/>
      <c r="K151" s="774"/>
      <c r="L151" s="245"/>
      <c r="M151" s="246"/>
      <c r="N151" s="204"/>
      <c r="O151" s="204"/>
      <c r="P151" s="774"/>
      <c r="Q151" s="337"/>
    </row>
    <row r="152" spans="1:17" s="605" customFormat="1" ht="18" customHeight="1">
      <c r="A152" s="234">
        <v>13</v>
      </c>
      <c r="B152" s="256" t="s">
        <v>353</v>
      </c>
      <c r="C152" s="242">
        <v>4865103</v>
      </c>
      <c r="D152" s="91" t="s">
        <v>12</v>
      </c>
      <c r="E152" s="74" t="s">
        <v>304</v>
      </c>
      <c r="F152" s="232">
        <v>833.33</v>
      </c>
      <c r="G152" s="245">
        <v>0</v>
      </c>
      <c r="H152" s="246">
        <v>0</v>
      </c>
      <c r="I152" s="204">
        <f>G152-H152</f>
        <v>0</v>
      </c>
      <c r="J152" s="204">
        <f>$F152*I152</f>
        <v>0</v>
      </c>
      <c r="K152" s="774">
        <f>J152/1000000</f>
        <v>0</v>
      </c>
      <c r="L152" s="245">
        <v>0</v>
      </c>
      <c r="M152" s="246">
        <v>0</v>
      </c>
      <c r="N152" s="204">
        <f>L152-M152</f>
        <v>0</v>
      </c>
      <c r="O152" s="204">
        <f>$F152*N152</f>
        <v>0</v>
      </c>
      <c r="P152" s="774">
        <f>O152/1000000</f>
        <v>0</v>
      </c>
      <c r="Q152" s="347"/>
    </row>
    <row r="153" spans="1:17" s="605" customFormat="1" ht="18" customHeight="1">
      <c r="A153" s="234">
        <v>14</v>
      </c>
      <c r="B153" s="256" t="s">
        <v>356</v>
      </c>
      <c r="C153" s="242">
        <v>4865114</v>
      </c>
      <c r="D153" s="91" t="s">
        <v>12</v>
      </c>
      <c r="E153" s="74" t="s">
        <v>304</v>
      </c>
      <c r="F153" s="232">
        <v>833.33</v>
      </c>
      <c r="G153" s="245">
        <v>0</v>
      </c>
      <c r="H153" s="246">
        <v>0</v>
      </c>
      <c r="I153" s="338">
        <f>G153-H153</f>
        <v>0</v>
      </c>
      <c r="J153" s="338">
        <f>$F153*I153</f>
        <v>0</v>
      </c>
      <c r="K153" s="776">
        <f>J153/1000000</f>
        <v>0</v>
      </c>
      <c r="L153" s="245">
        <v>999871</v>
      </c>
      <c r="M153" s="246">
        <v>999871</v>
      </c>
      <c r="N153" s="198">
        <f>L153-M153</f>
        <v>0</v>
      </c>
      <c r="O153" s="198">
        <f>$F153*N153</f>
        <v>0</v>
      </c>
      <c r="P153" s="773">
        <f>O153/1000000</f>
        <v>0</v>
      </c>
      <c r="Q153" s="342"/>
    </row>
    <row r="154" spans="1:17" ht="18" customHeight="1">
      <c r="A154" s="234">
        <v>15</v>
      </c>
      <c r="B154" s="256" t="s">
        <v>110</v>
      </c>
      <c r="C154" s="242">
        <v>4902508</v>
      </c>
      <c r="D154" s="91" t="s">
        <v>12</v>
      </c>
      <c r="E154" s="74" t="s">
        <v>304</v>
      </c>
      <c r="F154" s="232">
        <v>833.33</v>
      </c>
      <c r="G154" s="245">
        <v>209</v>
      </c>
      <c r="H154" s="246">
        <v>209</v>
      </c>
      <c r="I154" s="204">
        <f>G154-H154</f>
        <v>0</v>
      </c>
      <c r="J154" s="204">
        <f>$F154*I154</f>
        <v>0</v>
      </c>
      <c r="K154" s="774">
        <f>J154/1000000</f>
        <v>0</v>
      </c>
      <c r="L154" s="245">
        <v>3526</v>
      </c>
      <c r="M154" s="246">
        <v>3526</v>
      </c>
      <c r="N154" s="204">
        <f>L154-M154</f>
        <v>0</v>
      </c>
      <c r="O154" s="204">
        <f>$F154*N154</f>
        <v>0</v>
      </c>
      <c r="P154" s="774">
        <f>O154/1000000</f>
        <v>0</v>
      </c>
      <c r="Q154" s="337"/>
    </row>
    <row r="155" spans="1:17" ht="18" customHeight="1">
      <c r="A155" s="234"/>
      <c r="B155" s="257" t="s">
        <v>174</v>
      </c>
      <c r="C155" s="242"/>
      <c r="D155" s="91"/>
      <c r="E155" s="91"/>
      <c r="F155" s="232"/>
      <c r="G155" s="245"/>
      <c r="H155" s="246"/>
      <c r="I155" s="204"/>
      <c r="J155" s="204"/>
      <c r="K155" s="774"/>
      <c r="L155" s="245"/>
      <c r="M155" s="246"/>
      <c r="N155" s="204"/>
      <c r="O155" s="204"/>
      <c r="P155" s="774"/>
      <c r="Q155" s="337"/>
    </row>
    <row r="156" spans="1:17" ht="18" customHeight="1">
      <c r="A156" s="234">
        <v>16</v>
      </c>
      <c r="B156" s="256" t="s">
        <v>437</v>
      </c>
      <c r="C156" s="242">
        <v>4864850</v>
      </c>
      <c r="D156" s="91" t="s">
        <v>12</v>
      </c>
      <c r="E156" s="74" t="s">
        <v>304</v>
      </c>
      <c r="F156" s="232">
        <v>-625</v>
      </c>
      <c r="G156" s="245">
        <v>455</v>
      </c>
      <c r="H156" s="246">
        <v>455</v>
      </c>
      <c r="I156" s="204">
        <f>G156-H156</f>
        <v>0</v>
      </c>
      <c r="J156" s="204">
        <f>$F156*I156</f>
        <v>0</v>
      </c>
      <c r="K156" s="774">
        <f>J156/1000000</f>
        <v>0</v>
      </c>
      <c r="L156" s="245">
        <v>5027</v>
      </c>
      <c r="M156" s="246">
        <v>3407</v>
      </c>
      <c r="N156" s="204">
        <f>L156-M156</f>
        <v>1620</v>
      </c>
      <c r="O156" s="204">
        <f>$F156*N156</f>
        <v>-1012500</v>
      </c>
      <c r="P156" s="774">
        <f>O156/1000000</f>
        <v>-1.0125</v>
      </c>
      <c r="Q156" s="337"/>
    </row>
    <row r="157" spans="1:17" ht="18" customHeight="1">
      <c r="A157" s="234"/>
      <c r="B157" s="258" t="s">
        <v>46</v>
      </c>
      <c r="C157" s="232"/>
      <c r="D157" s="64"/>
      <c r="E157" s="64"/>
      <c r="F157" s="232"/>
      <c r="G157" s="245"/>
      <c r="H157" s="246"/>
      <c r="I157" s="204"/>
      <c r="J157" s="204"/>
      <c r="K157" s="774"/>
      <c r="L157" s="245"/>
      <c r="M157" s="246"/>
      <c r="N157" s="204"/>
      <c r="O157" s="204"/>
      <c r="P157" s="774"/>
      <c r="Q157" s="337"/>
    </row>
    <row r="158" spans="1:17" ht="18" customHeight="1">
      <c r="A158" s="234"/>
      <c r="B158" s="258" t="s">
        <v>47</v>
      </c>
      <c r="C158" s="232"/>
      <c r="D158" s="64"/>
      <c r="E158" s="64"/>
      <c r="F158" s="232"/>
      <c r="G158" s="245"/>
      <c r="H158" s="246"/>
      <c r="I158" s="204"/>
      <c r="J158" s="204"/>
      <c r="K158" s="774"/>
      <c r="L158" s="245"/>
      <c r="M158" s="246"/>
      <c r="N158" s="204"/>
      <c r="O158" s="204"/>
      <c r="P158" s="774"/>
      <c r="Q158" s="337"/>
    </row>
    <row r="159" spans="1:17" ht="18" customHeight="1">
      <c r="A159" s="234"/>
      <c r="B159" s="258" t="s">
        <v>48</v>
      </c>
      <c r="C159" s="232"/>
      <c r="D159" s="64"/>
      <c r="E159" s="64"/>
      <c r="F159" s="232"/>
      <c r="G159" s="245"/>
      <c r="H159" s="246"/>
      <c r="I159" s="204"/>
      <c r="J159" s="204"/>
      <c r="K159" s="774"/>
      <c r="L159" s="245"/>
      <c r="M159" s="246"/>
      <c r="N159" s="204"/>
      <c r="O159" s="204"/>
      <c r="P159" s="774"/>
      <c r="Q159" s="337"/>
    </row>
    <row r="160" spans="1:17" ht="17.25" customHeight="1">
      <c r="A160" s="234">
        <v>17</v>
      </c>
      <c r="B160" s="256" t="s">
        <v>49</v>
      </c>
      <c r="C160" s="242">
        <v>4902572</v>
      </c>
      <c r="D160" s="91" t="s">
        <v>12</v>
      </c>
      <c r="E160" s="74" t="s">
        <v>304</v>
      </c>
      <c r="F160" s="232">
        <v>-100</v>
      </c>
      <c r="G160" s="245">
        <v>999999</v>
      </c>
      <c r="H160" s="246">
        <v>999999</v>
      </c>
      <c r="I160" s="204">
        <f>G160-H160</f>
        <v>0</v>
      </c>
      <c r="J160" s="204">
        <f>$F160*I160</f>
        <v>0</v>
      </c>
      <c r="K160" s="774">
        <f>J160/1000000</f>
        <v>0</v>
      </c>
      <c r="L160" s="245">
        <v>999720</v>
      </c>
      <c r="M160" s="246">
        <v>999735</v>
      </c>
      <c r="N160" s="204">
        <f>L160-M160</f>
        <v>-15</v>
      </c>
      <c r="O160" s="204">
        <f>$F160*N160</f>
        <v>1500</v>
      </c>
      <c r="P160" s="774">
        <f>O160/1000000</f>
        <v>1.5E-3</v>
      </c>
      <c r="Q160" s="578"/>
    </row>
    <row r="161" spans="1:17" ht="18" customHeight="1">
      <c r="A161" s="234">
        <v>18</v>
      </c>
      <c r="B161" s="256" t="s">
        <v>50</v>
      </c>
      <c r="C161" s="242">
        <v>4902541</v>
      </c>
      <c r="D161" s="91" t="s">
        <v>12</v>
      </c>
      <c r="E161" s="74" t="s">
        <v>304</v>
      </c>
      <c r="F161" s="232">
        <v>-100</v>
      </c>
      <c r="G161" s="245">
        <v>999482</v>
      </c>
      <c r="H161" s="246">
        <v>999482</v>
      </c>
      <c r="I161" s="204">
        <f>G161-H161</f>
        <v>0</v>
      </c>
      <c r="J161" s="204">
        <f>$F161*I161</f>
        <v>0</v>
      </c>
      <c r="K161" s="774">
        <f>J161/1000000</f>
        <v>0</v>
      </c>
      <c r="L161" s="245">
        <v>999486</v>
      </c>
      <c r="M161" s="246">
        <v>999486</v>
      </c>
      <c r="N161" s="204">
        <f>L161-M161</f>
        <v>0</v>
      </c>
      <c r="O161" s="204">
        <f>$F161*N161</f>
        <v>0</v>
      </c>
      <c r="P161" s="774">
        <f>O161/1000000</f>
        <v>0</v>
      </c>
      <c r="Q161" s="337"/>
    </row>
    <row r="162" spans="1:17" ht="18" customHeight="1">
      <c r="A162" s="234">
        <v>19</v>
      </c>
      <c r="B162" s="256" t="s">
        <v>51</v>
      </c>
      <c r="C162" s="242">
        <v>4902539</v>
      </c>
      <c r="D162" s="91" t="s">
        <v>12</v>
      </c>
      <c r="E162" s="74" t="s">
        <v>304</v>
      </c>
      <c r="F162" s="232">
        <v>-100</v>
      </c>
      <c r="G162" s="245">
        <v>3230</v>
      </c>
      <c r="H162" s="246">
        <v>3230</v>
      </c>
      <c r="I162" s="204">
        <f>G162-H162</f>
        <v>0</v>
      </c>
      <c r="J162" s="204">
        <f>$F162*I162</f>
        <v>0</v>
      </c>
      <c r="K162" s="774">
        <f>J162/1000000</f>
        <v>0</v>
      </c>
      <c r="L162" s="245">
        <v>35131</v>
      </c>
      <c r="M162" s="246">
        <v>34994</v>
      </c>
      <c r="N162" s="204">
        <f>L162-M162</f>
        <v>137</v>
      </c>
      <c r="O162" s="204">
        <f>$F162*N162</f>
        <v>-13700</v>
      </c>
      <c r="P162" s="774">
        <f>O162/1000000</f>
        <v>-1.37E-2</v>
      </c>
      <c r="Q162" s="337"/>
    </row>
    <row r="163" spans="1:17" ht="18" customHeight="1">
      <c r="A163" s="234"/>
      <c r="B163" s="257" t="s">
        <v>52</v>
      </c>
      <c r="C163" s="242"/>
      <c r="D163" s="91"/>
      <c r="E163" s="91"/>
      <c r="F163" s="232"/>
      <c r="G163" s="245"/>
      <c r="H163" s="246"/>
      <c r="I163" s="204"/>
      <c r="J163" s="204"/>
      <c r="K163" s="774"/>
      <c r="L163" s="245"/>
      <c r="M163" s="246"/>
      <c r="N163" s="204"/>
      <c r="O163" s="204"/>
      <c r="P163" s="774"/>
      <c r="Q163" s="337"/>
    </row>
    <row r="164" spans="1:17" ht="18" customHeight="1">
      <c r="A164" s="234">
        <v>20</v>
      </c>
      <c r="B164" s="256" t="s">
        <v>53</v>
      </c>
      <c r="C164" s="242">
        <v>4902591</v>
      </c>
      <c r="D164" s="91" t="s">
        <v>12</v>
      </c>
      <c r="E164" s="74" t="s">
        <v>304</v>
      </c>
      <c r="F164" s="232">
        <v>-1333</v>
      </c>
      <c r="G164" s="245">
        <v>744</v>
      </c>
      <c r="H164" s="246">
        <v>744</v>
      </c>
      <c r="I164" s="204">
        <f t="shared" ref="I164:I169" si="24">G164-H164</f>
        <v>0</v>
      </c>
      <c r="J164" s="204">
        <f t="shared" ref="J164:J169" si="25">$F164*I164</f>
        <v>0</v>
      </c>
      <c r="K164" s="774">
        <f t="shared" ref="K164:K169" si="26">J164/1000000</f>
        <v>0</v>
      </c>
      <c r="L164" s="245">
        <v>634</v>
      </c>
      <c r="M164" s="246">
        <v>630</v>
      </c>
      <c r="N164" s="204">
        <f t="shared" ref="N164:N169" si="27">L164-M164</f>
        <v>4</v>
      </c>
      <c r="O164" s="204">
        <f t="shared" ref="O164:O169" si="28">$F164*N164</f>
        <v>-5332</v>
      </c>
      <c r="P164" s="774">
        <f t="shared" ref="P164:P169" si="29">O164/1000000</f>
        <v>-5.3319999999999999E-3</v>
      </c>
      <c r="Q164" s="337"/>
    </row>
    <row r="165" spans="1:17" ht="18" customHeight="1">
      <c r="A165" s="234">
        <v>21</v>
      </c>
      <c r="B165" s="256" t="s">
        <v>54</v>
      </c>
      <c r="C165" s="242">
        <v>4902528</v>
      </c>
      <c r="D165" s="91" t="s">
        <v>12</v>
      </c>
      <c r="E165" s="74" t="s">
        <v>304</v>
      </c>
      <c r="F165" s="232">
        <v>-100</v>
      </c>
      <c r="G165" s="245">
        <v>298</v>
      </c>
      <c r="H165" s="246">
        <v>298</v>
      </c>
      <c r="I165" s="204">
        <f>G165-H165</f>
        <v>0</v>
      </c>
      <c r="J165" s="204">
        <f>$F165*I165</f>
        <v>0</v>
      </c>
      <c r="K165" s="774">
        <f>J165/1000000</f>
        <v>0</v>
      </c>
      <c r="L165" s="245">
        <v>4664</v>
      </c>
      <c r="M165" s="246">
        <v>4664</v>
      </c>
      <c r="N165" s="204">
        <f>L165-M165</f>
        <v>0</v>
      </c>
      <c r="O165" s="204">
        <f>$F165*N165</f>
        <v>0</v>
      </c>
      <c r="P165" s="774">
        <f>O165/1000000</f>
        <v>0</v>
      </c>
      <c r="Q165" s="337"/>
    </row>
    <row r="166" spans="1:17" ht="18" customHeight="1">
      <c r="A166" s="234">
        <v>22</v>
      </c>
      <c r="B166" s="256" t="s">
        <v>55</v>
      </c>
      <c r="C166" s="242">
        <v>4902523</v>
      </c>
      <c r="D166" s="91" t="s">
        <v>12</v>
      </c>
      <c r="E166" s="74" t="s">
        <v>304</v>
      </c>
      <c r="F166" s="232">
        <v>-100</v>
      </c>
      <c r="G166" s="245">
        <v>999815</v>
      </c>
      <c r="H166" s="246">
        <v>999815</v>
      </c>
      <c r="I166" s="204">
        <f t="shared" si="24"/>
        <v>0</v>
      </c>
      <c r="J166" s="204">
        <f t="shared" si="25"/>
        <v>0</v>
      </c>
      <c r="K166" s="774">
        <f t="shared" si="26"/>
        <v>0</v>
      </c>
      <c r="L166" s="245">
        <v>999943</v>
      </c>
      <c r="M166" s="246">
        <v>999943</v>
      </c>
      <c r="N166" s="204">
        <f t="shared" si="27"/>
        <v>0</v>
      </c>
      <c r="O166" s="204">
        <f t="shared" si="28"/>
        <v>0</v>
      </c>
      <c r="P166" s="774">
        <f t="shared" si="29"/>
        <v>0</v>
      </c>
      <c r="Q166" s="337"/>
    </row>
    <row r="167" spans="1:17" s="605" customFormat="1" ht="18" customHeight="1">
      <c r="A167" s="234">
        <v>23</v>
      </c>
      <c r="B167" s="256" t="s">
        <v>56</v>
      </c>
      <c r="C167" s="242">
        <v>4865093</v>
      </c>
      <c r="D167" s="91" t="s">
        <v>12</v>
      </c>
      <c r="E167" s="74" t="s">
        <v>304</v>
      </c>
      <c r="F167" s="232">
        <v>-100</v>
      </c>
      <c r="G167" s="245">
        <v>0</v>
      </c>
      <c r="H167" s="246">
        <v>0</v>
      </c>
      <c r="I167" s="204">
        <f>G167-H167</f>
        <v>0</v>
      </c>
      <c r="J167" s="204">
        <f>$F167*I167</f>
        <v>0</v>
      </c>
      <c r="K167" s="774">
        <f>J167/1000000</f>
        <v>0</v>
      </c>
      <c r="L167" s="245">
        <v>0</v>
      </c>
      <c r="M167" s="246">
        <v>0</v>
      </c>
      <c r="N167" s="204">
        <f>L167-M167</f>
        <v>0</v>
      </c>
      <c r="O167" s="204">
        <f>$F167*N167</f>
        <v>0</v>
      </c>
      <c r="P167" s="774">
        <f>O167/1000000</f>
        <v>0</v>
      </c>
      <c r="Q167" s="337"/>
    </row>
    <row r="168" spans="1:17" ht="18" customHeight="1">
      <c r="A168" s="234">
        <v>24</v>
      </c>
      <c r="B168" s="233" t="s">
        <v>57</v>
      </c>
      <c r="C168" s="232">
        <v>4902548</v>
      </c>
      <c r="D168" s="64" t="s">
        <v>12</v>
      </c>
      <c r="E168" s="74" t="s">
        <v>304</v>
      </c>
      <c r="F168" s="550">
        <v>-100</v>
      </c>
      <c r="G168" s="245">
        <v>0</v>
      </c>
      <c r="H168" s="246">
        <v>0</v>
      </c>
      <c r="I168" s="204">
        <f t="shared" si="24"/>
        <v>0</v>
      </c>
      <c r="J168" s="204">
        <f t="shared" si="25"/>
        <v>0</v>
      </c>
      <c r="K168" s="774">
        <f t="shared" si="26"/>
        <v>0</v>
      </c>
      <c r="L168" s="245">
        <v>0</v>
      </c>
      <c r="M168" s="246">
        <v>0</v>
      </c>
      <c r="N168" s="204">
        <f t="shared" si="27"/>
        <v>0</v>
      </c>
      <c r="O168" s="204">
        <f t="shared" si="28"/>
        <v>0</v>
      </c>
      <c r="P168" s="774">
        <f t="shared" si="29"/>
        <v>0</v>
      </c>
      <c r="Q168" s="337"/>
    </row>
    <row r="169" spans="1:17" ht="18" customHeight="1">
      <c r="A169" s="234">
        <v>25</v>
      </c>
      <c r="B169" s="233" t="s">
        <v>58</v>
      </c>
      <c r="C169" s="232">
        <v>4902564</v>
      </c>
      <c r="D169" s="64" t="s">
        <v>12</v>
      </c>
      <c r="E169" s="74" t="s">
        <v>304</v>
      </c>
      <c r="F169" s="232">
        <v>-100</v>
      </c>
      <c r="G169" s="245">
        <v>1636</v>
      </c>
      <c r="H169" s="246">
        <v>1636</v>
      </c>
      <c r="I169" s="204">
        <f t="shared" si="24"/>
        <v>0</v>
      </c>
      <c r="J169" s="204">
        <f t="shared" si="25"/>
        <v>0</v>
      </c>
      <c r="K169" s="774">
        <f t="shared" si="26"/>
        <v>0</v>
      </c>
      <c r="L169" s="245">
        <v>11301</v>
      </c>
      <c r="M169" s="246">
        <v>10828</v>
      </c>
      <c r="N169" s="204">
        <f t="shared" si="27"/>
        <v>473</v>
      </c>
      <c r="O169" s="204">
        <f t="shared" si="28"/>
        <v>-47300</v>
      </c>
      <c r="P169" s="774">
        <f t="shared" si="29"/>
        <v>-4.7300000000000002E-2</v>
      </c>
      <c r="Q169" s="337"/>
    </row>
    <row r="170" spans="1:17" ht="18" customHeight="1">
      <c r="A170" s="234"/>
      <c r="B170" s="258" t="s">
        <v>71</v>
      </c>
      <c r="C170" s="232"/>
      <c r="D170" s="64"/>
      <c r="E170" s="64"/>
      <c r="F170" s="232"/>
      <c r="G170" s="245"/>
      <c r="H170" s="246"/>
      <c r="I170" s="204"/>
      <c r="J170" s="204"/>
      <c r="K170" s="774"/>
      <c r="L170" s="245"/>
      <c r="M170" s="246"/>
      <c r="N170" s="204"/>
      <c r="O170" s="204"/>
      <c r="P170" s="774"/>
      <c r="Q170" s="337"/>
    </row>
    <row r="171" spans="1:17" ht="18" customHeight="1">
      <c r="A171" s="234">
        <v>26</v>
      </c>
      <c r="B171" s="233" t="s">
        <v>72</v>
      </c>
      <c r="C171" s="232">
        <v>4902529</v>
      </c>
      <c r="D171" s="64" t="s">
        <v>12</v>
      </c>
      <c r="E171" s="74" t="s">
        <v>304</v>
      </c>
      <c r="F171" s="232">
        <v>400</v>
      </c>
      <c r="G171" s="245">
        <v>999999</v>
      </c>
      <c r="H171" s="246">
        <v>999999</v>
      </c>
      <c r="I171" s="204">
        <f>G171-H171</f>
        <v>0</v>
      </c>
      <c r="J171" s="204">
        <f>$F171*I171</f>
        <v>0</v>
      </c>
      <c r="K171" s="774">
        <f>J171/1000000</f>
        <v>0</v>
      </c>
      <c r="L171" s="245">
        <v>999999</v>
      </c>
      <c r="M171" s="246">
        <v>999999</v>
      </c>
      <c r="N171" s="204">
        <f>L171-M171</f>
        <v>0</v>
      </c>
      <c r="O171" s="204">
        <f>$F171*N171</f>
        <v>0</v>
      </c>
      <c r="P171" s="774">
        <f>O171/1000000</f>
        <v>0</v>
      </c>
      <c r="Q171" s="337"/>
    </row>
    <row r="172" spans="1:17" ht="18" customHeight="1">
      <c r="A172" s="234">
        <v>27</v>
      </c>
      <c r="B172" s="233" t="s">
        <v>73</v>
      </c>
      <c r="C172" s="232">
        <v>4902525</v>
      </c>
      <c r="D172" s="64" t="s">
        <v>12</v>
      </c>
      <c r="E172" s="74" t="s">
        <v>304</v>
      </c>
      <c r="F172" s="232">
        <v>-400</v>
      </c>
      <c r="G172" s="245">
        <v>999893</v>
      </c>
      <c r="H172" s="246">
        <v>999893</v>
      </c>
      <c r="I172" s="204">
        <f>G172-H172</f>
        <v>0</v>
      </c>
      <c r="J172" s="204">
        <f>$F172*I172</f>
        <v>0</v>
      </c>
      <c r="K172" s="774">
        <f>J172/1000000</f>
        <v>0</v>
      </c>
      <c r="L172" s="245">
        <v>999459</v>
      </c>
      <c r="M172" s="246">
        <v>999459</v>
      </c>
      <c r="N172" s="204">
        <f>L172-M172</f>
        <v>0</v>
      </c>
      <c r="O172" s="204">
        <f>$F172*N172</f>
        <v>0</v>
      </c>
      <c r="P172" s="774">
        <f>O172/1000000</f>
        <v>0</v>
      </c>
      <c r="Q172" s="337"/>
    </row>
    <row r="173" spans="1:17" ht="18" customHeight="1">
      <c r="A173" s="234"/>
      <c r="B173" s="250" t="s">
        <v>409</v>
      </c>
      <c r="C173" s="232"/>
      <c r="D173" s="64"/>
      <c r="E173" s="74"/>
      <c r="F173" s="232"/>
      <c r="G173" s="245"/>
      <c r="H173" s="246"/>
      <c r="I173" s="204"/>
      <c r="J173" s="204"/>
      <c r="K173" s="774"/>
      <c r="L173" s="245"/>
      <c r="M173" s="246"/>
      <c r="N173" s="204"/>
      <c r="O173" s="204"/>
      <c r="P173" s="774"/>
      <c r="Q173" s="727"/>
    </row>
    <row r="174" spans="1:17" ht="18" customHeight="1">
      <c r="A174" s="234">
        <v>28</v>
      </c>
      <c r="B174" s="553" t="s">
        <v>408</v>
      </c>
      <c r="C174" s="232">
        <v>4864994</v>
      </c>
      <c r="D174" s="64" t="s">
        <v>12</v>
      </c>
      <c r="E174" s="74" t="s">
        <v>304</v>
      </c>
      <c r="F174" s="232">
        <v>-800</v>
      </c>
      <c r="G174" s="245">
        <v>1816</v>
      </c>
      <c r="H174" s="246">
        <v>1811</v>
      </c>
      <c r="I174" s="204">
        <f>G174-H174</f>
        <v>5</v>
      </c>
      <c r="J174" s="204">
        <f>$F174*I174</f>
        <v>-4000</v>
      </c>
      <c r="K174" s="774">
        <f>J174/1000000</f>
        <v>-4.0000000000000001E-3</v>
      </c>
      <c r="L174" s="245">
        <v>973</v>
      </c>
      <c r="M174" s="246">
        <v>753</v>
      </c>
      <c r="N174" s="204">
        <f>L174-M174</f>
        <v>220</v>
      </c>
      <c r="O174" s="204">
        <f>$F174*N174</f>
        <v>-176000</v>
      </c>
      <c r="P174" s="774">
        <f>O174/1000000</f>
        <v>-0.17599999999999999</v>
      </c>
      <c r="Q174" s="728"/>
    </row>
    <row r="175" spans="1:17" s="351" customFormat="1" ht="18">
      <c r="A175" s="722"/>
      <c r="B175" s="250" t="s">
        <v>410</v>
      </c>
      <c r="C175" s="223"/>
      <c r="D175" s="91"/>
      <c r="E175" s="74"/>
      <c r="F175" s="242"/>
      <c r="G175" s="245"/>
      <c r="H175" s="246"/>
      <c r="I175" s="232"/>
      <c r="J175" s="232"/>
      <c r="K175" s="766"/>
      <c r="L175" s="245"/>
      <c r="M175" s="246"/>
      <c r="N175" s="232"/>
      <c r="O175" s="232"/>
      <c r="P175" s="766"/>
      <c r="Q175" s="328"/>
    </row>
    <row r="176" spans="1:17" s="351" customFormat="1" ht="18">
      <c r="A176" s="722">
        <v>29</v>
      </c>
      <c r="B176" s="516" t="s">
        <v>415</v>
      </c>
      <c r="C176" s="223">
        <v>4864960</v>
      </c>
      <c r="D176" s="91" t="s">
        <v>12</v>
      </c>
      <c r="E176" s="74" t="s">
        <v>304</v>
      </c>
      <c r="F176" s="242">
        <v>-1000</v>
      </c>
      <c r="G176" s="245">
        <v>979279</v>
      </c>
      <c r="H176" s="246">
        <v>979282</v>
      </c>
      <c r="I176" s="246">
        <f>G176-H176</f>
        <v>-3</v>
      </c>
      <c r="J176" s="246">
        <f>$F176*I176</f>
        <v>3000</v>
      </c>
      <c r="K176" s="767">
        <f>J176/1000000</f>
        <v>3.0000000000000001E-3</v>
      </c>
      <c r="L176" s="245">
        <v>1823</v>
      </c>
      <c r="M176" s="246">
        <v>1900</v>
      </c>
      <c r="N176" s="246">
        <f>L176-M176</f>
        <v>-77</v>
      </c>
      <c r="O176" s="246">
        <f>$F176*N176</f>
        <v>77000</v>
      </c>
      <c r="P176" s="763">
        <f>O176/1000000</f>
        <v>7.6999999999999999E-2</v>
      </c>
      <c r="Q176" s="328"/>
    </row>
    <row r="177" spans="1:17" ht="18">
      <c r="A177" s="722">
        <v>30</v>
      </c>
      <c r="B177" s="516" t="s">
        <v>416</v>
      </c>
      <c r="C177" s="223">
        <v>5129960</v>
      </c>
      <c r="D177" s="91" t="s">
        <v>12</v>
      </c>
      <c r="E177" s="74" t="s">
        <v>304</v>
      </c>
      <c r="F177" s="352">
        <v>-281.25</v>
      </c>
      <c r="G177" s="245">
        <v>999583</v>
      </c>
      <c r="H177" s="246">
        <v>999574</v>
      </c>
      <c r="I177" s="246">
        <f>G177-H177</f>
        <v>9</v>
      </c>
      <c r="J177" s="246">
        <f>$F177*I177</f>
        <v>-2531.25</v>
      </c>
      <c r="K177" s="763">
        <f>J177/1000000</f>
        <v>-2.5312500000000001E-3</v>
      </c>
      <c r="L177" s="245">
        <v>73</v>
      </c>
      <c r="M177" s="246">
        <v>52</v>
      </c>
      <c r="N177" s="246">
        <f>L177-M177</f>
        <v>21</v>
      </c>
      <c r="O177" s="246">
        <f>$F177*N177</f>
        <v>-5906.25</v>
      </c>
      <c r="P177" s="763">
        <f>O177/1000000</f>
        <v>-5.90625E-3</v>
      </c>
      <c r="Q177" s="328"/>
    </row>
    <row r="178" spans="1:17" ht="18">
      <c r="A178" s="722"/>
      <c r="B178" s="258" t="s">
        <v>498</v>
      </c>
      <c r="C178" s="223"/>
      <c r="D178" s="91"/>
      <c r="E178" s="74"/>
      <c r="F178" s="352"/>
      <c r="G178" s="245"/>
      <c r="H178" s="246"/>
      <c r="I178" s="246"/>
      <c r="J178" s="246"/>
      <c r="K178" s="767"/>
      <c r="L178" s="245"/>
      <c r="M178" s="246"/>
      <c r="N178" s="246"/>
      <c r="O178" s="246"/>
      <c r="P178" s="767"/>
      <c r="Q178" s="328"/>
    </row>
    <row r="179" spans="1:17" ht="15">
      <c r="A179" s="722">
        <v>31</v>
      </c>
      <c r="B179" s="758" t="s">
        <v>499</v>
      </c>
      <c r="C179" s="700" t="s">
        <v>500</v>
      </c>
      <c r="D179" s="759" t="s">
        <v>439</v>
      </c>
      <c r="E179" s="760" t="s">
        <v>304</v>
      </c>
      <c r="F179" s="761">
        <v>-600</v>
      </c>
      <c r="G179" s="245">
        <v>0.12</v>
      </c>
      <c r="H179" s="246">
        <v>0.05</v>
      </c>
      <c r="I179" s="246">
        <f>G179-H179</f>
        <v>6.9999999999999993E-2</v>
      </c>
      <c r="J179" s="246">
        <f>$F179*I179</f>
        <v>-41.999999999999993</v>
      </c>
      <c r="K179" s="763">
        <f>J179/1000000</f>
        <v>-4.1999999999999991E-5</v>
      </c>
      <c r="L179" s="245">
        <v>19.739999999999998</v>
      </c>
      <c r="M179" s="246">
        <v>8.9700000000000006</v>
      </c>
      <c r="N179" s="246">
        <f>L179-M179</f>
        <v>10.769999999999998</v>
      </c>
      <c r="O179" s="246">
        <f>$F179*N179</f>
        <v>-6461.9999999999991</v>
      </c>
      <c r="P179" s="763">
        <f>O179/1000000</f>
        <v>-6.461999999999999E-3</v>
      </c>
      <c r="Q179" s="328"/>
    </row>
    <row r="180" spans="1:17" ht="16.5">
      <c r="A180" s="234">
        <v>32</v>
      </c>
      <c r="B180" s="758" t="s">
        <v>501</v>
      </c>
      <c r="C180" s="700" t="s">
        <v>497</v>
      </c>
      <c r="D180" s="759" t="s">
        <v>439</v>
      </c>
      <c r="E180" s="760" t="s">
        <v>304</v>
      </c>
      <c r="F180" s="761">
        <v>-3000</v>
      </c>
      <c r="G180" s="245">
        <v>0.15</v>
      </c>
      <c r="H180" s="246">
        <v>0</v>
      </c>
      <c r="I180" s="246">
        <f>G180-H180</f>
        <v>0.15</v>
      </c>
      <c r="J180" s="246">
        <f>$F180*I180</f>
        <v>-450</v>
      </c>
      <c r="K180" s="763">
        <f>J180/1000000</f>
        <v>-4.4999999999999999E-4</v>
      </c>
      <c r="L180" s="245">
        <v>9.26</v>
      </c>
      <c r="M180" s="246">
        <v>3.79</v>
      </c>
      <c r="N180" s="246">
        <f>L180-M180</f>
        <v>5.47</v>
      </c>
      <c r="O180" s="246">
        <f>$F180*N180</f>
        <v>-16410</v>
      </c>
      <c r="P180" s="763">
        <f>O180/1000000</f>
        <v>-1.6410000000000001E-2</v>
      </c>
      <c r="Q180" s="328"/>
    </row>
    <row r="181" spans="1:17" ht="18" customHeight="1" thickBot="1">
      <c r="A181" s="730"/>
      <c r="B181" s="729"/>
      <c r="C181" s="730"/>
      <c r="D181" s="112"/>
      <c r="E181" s="432"/>
      <c r="F181" s="730"/>
      <c r="G181" s="658"/>
      <c r="H181" s="731"/>
      <c r="I181" s="691"/>
      <c r="J181" s="691"/>
      <c r="K181" s="777"/>
      <c r="L181" s="658"/>
      <c r="M181" s="731"/>
      <c r="N181" s="691"/>
      <c r="O181" s="691"/>
      <c r="P181" s="777"/>
      <c r="Q181" s="732"/>
    </row>
    <row r="182" spans="1:17" s="401" customFormat="1" ht="15" customHeight="1">
      <c r="A182" s="351"/>
      <c r="P182" s="673"/>
    </row>
    <row r="183" spans="1:17">
      <c r="P183" s="501"/>
    </row>
    <row r="184" spans="1:17" ht="20.25">
      <c r="A184" s="227" t="s">
        <v>273</v>
      </c>
      <c r="K184" s="504">
        <f>SUM(K133:K182)</f>
        <v>7.9767499999999977E-3</v>
      </c>
      <c r="P184" s="504">
        <f>SUM(P133:P182)</f>
        <v>-2.5564724059999997</v>
      </c>
    </row>
    <row r="185" spans="1:17">
      <c r="A185" s="42"/>
      <c r="K185" s="391"/>
      <c r="P185" s="849"/>
    </row>
    <row r="186" spans="1:17">
      <c r="A186" s="42"/>
      <c r="K186" s="391"/>
      <c r="P186" s="849"/>
    </row>
    <row r="187" spans="1:17" ht="18">
      <c r="A187" s="42"/>
      <c r="K187" s="391"/>
      <c r="P187" s="849"/>
      <c r="Q187" s="435" t="str">
        <f>NDPL!$Q$1</f>
        <v>JULY-2023</v>
      </c>
    </row>
    <row r="188" spans="1:17">
      <c r="A188" s="42"/>
      <c r="K188" s="391"/>
      <c r="P188" s="849"/>
    </row>
    <row r="189" spans="1:17">
      <c r="A189" s="42"/>
      <c r="K189" s="391"/>
      <c r="P189" s="849"/>
    </row>
    <row r="190" spans="1:17">
      <c r="A190" s="42"/>
      <c r="K190" s="391"/>
      <c r="P190" s="849"/>
    </row>
    <row r="191" spans="1:17" ht="13.5" thickBot="1">
      <c r="A191" s="2"/>
      <c r="B191" s="6"/>
      <c r="C191" s="6"/>
      <c r="D191" s="38"/>
      <c r="E191" s="38"/>
      <c r="F191" s="18"/>
      <c r="G191" s="18"/>
      <c r="H191" s="18"/>
      <c r="I191" s="18"/>
      <c r="J191" s="18"/>
      <c r="K191" s="39"/>
      <c r="P191" s="501"/>
    </row>
    <row r="192" spans="1:17" ht="27.75">
      <c r="A192" s="297" t="s">
        <v>177</v>
      </c>
      <c r="B192" s="109"/>
      <c r="C192" s="105"/>
      <c r="D192" s="105"/>
      <c r="E192" s="105"/>
      <c r="F192" s="146"/>
      <c r="G192" s="146"/>
      <c r="H192" s="146"/>
      <c r="I192" s="146"/>
      <c r="J192" s="146"/>
      <c r="K192" s="147"/>
      <c r="L192" s="401"/>
      <c r="M192" s="401"/>
      <c r="N192" s="401"/>
      <c r="O192" s="401"/>
      <c r="P192" s="673"/>
      <c r="Q192" s="402"/>
    </row>
    <row r="193" spans="1:17" ht="24.75" customHeight="1">
      <c r="A193" s="296" t="s">
        <v>275</v>
      </c>
      <c r="B193" s="40"/>
      <c r="C193" s="40"/>
      <c r="D193" s="40"/>
      <c r="E193" s="40"/>
      <c r="F193" s="40"/>
      <c r="G193" s="40"/>
      <c r="H193" s="40"/>
      <c r="I193" s="40"/>
      <c r="J193" s="40"/>
      <c r="K193" s="295">
        <f>K127</f>
        <v>0.88074586000000044</v>
      </c>
      <c r="L193" s="214"/>
      <c r="M193" s="214"/>
      <c r="N193" s="214"/>
      <c r="O193" s="214"/>
      <c r="P193" s="295">
        <f>P127</f>
        <v>-22.382696770000003</v>
      </c>
      <c r="Q193" s="403"/>
    </row>
    <row r="194" spans="1:17" ht="24.75" customHeight="1">
      <c r="A194" s="296" t="s">
        <v>274</v>
      </c>
      <c r="B194" s="40"/>
      <c r="C194" s="40"/>
      <c r="D194" s="40"/>
      <c r="E194" s="40"/>
      <c r="F194" s="40"/>
      <c r="G194" s="40"/>
      <c r="H194" s="40"/>
      <c r="I194" s="40"/>
      <c r="J194" s="40"/>
      <c r="K194" s="295">
        <f>K184</f>
        <v>7.9767499999999977E-3</v>
      </c>
      <c r="L194" s="214"/>
      <c r="M194" s="214"/>
      <c r="N194" s="214"/>
      <c r="O194" s="214"/>
      <c r="P194" s="295">
        <f>P184</f>
        <v>-2.5564724059999997</v>
      </c>
      <c r="Q194" s="403"/>
    </row>
    <row r="195" spans="1:17" ht="24.75" customHeight="1">
      <c r="A195" s="296" t="s">
        <v>276</v>
      </c>
      <c r="B195" s="40"/>
      <c r="C195" s="40"/>
      <c r="D195" s="40"/>
      <c r="E195" s="40"/>
      <c r="F195" s="40"/>
      <c r="G195" s="40"/>
      <c r="H195" s="40"/>
      <c r="I195" s="40"/>
      <c r="J195" s="40"/>
      <c r="K195" s="295">
        <f>'ROHTAK ROAD'!K41</f>
        <v>0.10860413599999999</v>
      </c>
      <c r="L195" s="214"/>
      <c r="M195" s="214"/>
      <c r="N195" s="214"/>
      <c r="O195" s="214"/>
      <c r="P195" s="295">
        <f>'ROHTAK ROAD'!P41</f>
        <v>-0.394395842</v>
      </c>
      <c r="Q195" s="403"/>
    </row>
    <row r="196" spans="1:17" ht="24.75" customHeight="1">
      <c r="A196" s="296" t="s">
        <v>277</v>
      </c>
      <c r="B196" s="40"/>
      <c r="C196" s="40"/>
      <c r="D196" s="40"/>
      <c r="E196" s="40"/>
      <c r="F196" s="40"/>
      <c r="G196" s="40"/>
      <c r="H196" s="40"/>
      <c r="I196" s="40"/>
      <c r="J196" s="40"/>
      <c r="K196" s="295">
        <f>-MES!K34</f>
        <v>-1E-3</v>
      </c>
      <c r="L196" s="214"/>
      <c r="M196" s="214"/>
      <c r="N196" s="214"/>
      <c r="O196" s="214"/>
      <c r="P196" s="295">
        <f>-MES!P34</f>
        <v>-0.33035000000000003</v>
      </c>
      <c r="Q196" s="403"/>
    </row>
    <row r="197" spans="1:17" ht="29.25" customHeight="1" thickBot="1">
      <c r="A197" s="298" t="s">
        <v>178</v>
      </c>
      <c r="B197" s="148"/>
      <c r="C197" s="149"/>
      <c r="D197" s="149"/>
      <c r="E197" s="149"/>
      <c r="F197" s="149"/>
      <c r="G197" s="149"/>
      <c r="H197" s="149"/>
      <c r="I197" s="149"/>
      <c r="J197" s="149"/>
      <c r="K197" s="299">
        <f>SUM(K193:K196)</f>
        <v>0.99632674600000037</v>
      </c>
      <c r="L197" s="441"/>
      <c r="M197" s="441"/>
      <c r="N197" s="441"/>
      <c r="O197" s="441"/>
      <c r="P197" s="299">
        <f>SUM(P193:P196)</f>
        <v>-25.663915018000004</v>
      </c>
      <c r="Q197" s="405"/>
    </row>
    <row r="198" spans="1:17">
      <c r="P198" s="501"/>
    </row>
    <row r="199" spans="1:17">
      <c r="P199" s="501"/>
    </row>
    <row r="200" spans="1:17">
      <c r="P200" s="501"/>
    </row>
    <row r="201" spans="1:17">
      <c r="P201" s="501"/>
    </row>
    <row r="202" spans="1:17" ht="13.5" thickBot="1">
      <c r="P202" s="501"/>
    </row>
    <row r="203" spans="1:17">
      <c r="A203" s="406"/>
      <c r="B203" s="407"/>
      <c r="C203" s="407"/>
      <c r="D203" s="407"/>
      <c r="E203" s="407"/>
      <c r="F203" s="407"/>
      <c r="G203" s="407"/>
      <c r="H203" s="401"/>
      <c r="I203" s="401"/>
      <c r="J203" s="401"/>
      <c r="K203" s="401"/>
      <c r="L203" s="401"/>
      <c r="M203" s="401"/>
      <c r="N203" s="401"/>
      <c r="O203" s="401"/>
      <c r="P203" s="673"/>
      <c r="Q203" s="402"/>
    </row>
    <row r="204" spans="1:17" ht="26.25">
      <c r="A204" s="442" t="s">
        <v>285</v>
      </c>
      <c r="B204" s="409"/>
      <c r="C204" s="409"/>
      <c r="D204" s="409"/>
      <c r="E204" s="409"/>
      <c r="F204" s="409"/>
      <c r="G204" s="409"/>
      <c r="H204" s="351"/>
      <c r="I204" s="351"/>
      <c r="J204" s="351"/>
      <c r="K204" s="351"/>
      <c r="L204" s="351"/>
      <c r="M204" s="351"/>
      <c r="N204" s="351"/>
      <c r="O204" s="351"/>
      <c r="P204" s="801"/>
      <c r="Q204" s="403"/>
    </row>
    <row r="205" spans="1:17">
      <c r="A205" s="410"/>
      <c r="B205" s="409"/>
      <c r="C205" s="409"/>
      <c r="D205" s="409"/>
      <c r="E205" s="409"/>
      <c r="F205" s="409"/>
      <c r="G205" s="409"/>
      <c r="H205" s="351"/>
      <c r="I205" s="351"/>
      <c r="J205" s="351"/>
      <c r="K205" s="351"/>
      <c r="L205" s="351"/>
      <c r="M205" s="351"/>
      <c r="N205" s="351"/>
      <c r="O205" s="351"/>
      <c r="P205" s="801"/>
      <c r="Q205" s="403"/>
    </row>
    <row r="206" spans="1:17" ht="15.75">
      <c r="A206" s="411"/>
      <c r="B206" s="412"/>
      <c r="C206" s="412"/>
      <c r="D206" s="412"/>
      <c r="E206" s="412"/>
      <c r="F206" s="412"/>
      <c r="G206" s="412"/>
      <c r="H206" s="351"/>
      <c r="I206" s="351"/>
      <c r="J206" s="351"/>
      <c r="K206" s="733" t="s">
        <v>297</v>
      </c>
      <c r="L206" s="351"/>
      <c r="M206" s="351"/>
      <c r="N206" s="351"/>
      <c r="O206" s="351"/>
      <c r="P206" s="897" t="s">
        <v>298</v>
      </c>
      <c r="Q206" s="403"/>
    </row>
    <row r="207" spans="1:17">
      <c r="A207" s="414"/>
      <c r="B207" s="74"/>
      <c r="C207" s="74"/>
      <c r="D207" s="74"/>
      <c r="E207" s="74"/>
      <c r="F207" s="74"/>
      <c r="G207" s="74"/>
      <c r="H207" s="351"/>
      <c r="I207" s="351"/>
      <c r="J207" s="351"/>
      <c r="K207" s="351"/>
      <c r="L207" s="351"/>
      <c r="M207" s="351"/>
      <c r="N207" s="351"/>
      <c r="O207" s="351"/>
      <c r="P207" s="801"/>
      <c r="Q207" s="403"/>
    </row>
    <row r="208" spans="1:17">
      <c r="A208" s="414"/>
      <c r="B208" s="74"/>
      <c r="C208" s="74"/>
      <c r="D208" s="74"/>
      <c r="E208" s="74"/>
      <c r="F208" s="74"/>
      <c r="G208" s="74"/>
      <c r="H208" s="351"/>
      <c r="I208" s="351"/>
      <c r="J208" s="351"/>
      <c r="K208" s="351"/>
      <c r="L208" s="351"/>
      <c r="M208" s="351"/>
      <c r="N208" s="351"/>
      <c r="O208" s="351"/>
      <c r="P208" s="801"/>
      <c r="Q208" s="403"/>
    </row>
    <row r="209" spans="1:17" ht="23.25">
      <c r="A209" s="443" t="s">
        <v>288</v>
      </c>
      <c r="B209" s="416"/>
      <c r="C209" s="416"/>
      <c r="D209" s="417"/>
      <c r="E209" s="417"/>
      <c r="F209" s="418"/>
      <c r="G209" s="417"/>
      <c r="H209" s="351"/>
      <c r="I209" s="351"/>
      <c r="J209" s="351"/>
      <c r="K209" s="444">
        <f>K197</f>
        <v>0.99632674600000037</v>
      </c>
      <c r="L209" s="445" t="s">
        <v>286</v>
      </c>
      <c r="M209" s="446"/>
      <c r="N209" s="446"/>
      <c r="O209" s="446"/>
      <c r="P209" s="444">
        <f>P197</f>
        <v>-25.663915018000004</v>
      </c>
      <c r="Q209" s="447" t="s">
        <v>286</v>
      </c>
    </row>
    <row r="210" spans="1:17" ht="23.25">
      <c r="A210" s="421"/>
      <c r="B210" s="422"/>
      <c r="C210" s="422"/>
      <c r="D210" s="409"/>
      <c r="E210" s="409"/>
      <c r="F210" s="423"/>
      <c r="G210" s="409"/>
      <c r="H210" s="351"/>
      <c r="I210" s="351"/>
      <c r="J210" s="351"/>
      <c r="K210" s="446"/>
      <c r="L210" s="448"/>
      <c r="M210" s="446"/>
      <c r="N210" s="446"/>
      <c r="O210" s="446"/>
      <c r="P210" s="444"/>
      <c r="Q210" s="449"/>
    </row>
    <row r="211" spans="1:17" ht="23.25">
      <c r="A211" s="450" t="s">
        <v>287</v>
      </c>
      <c r="B211" s="34"/>
      <c r="C211" s="34"/>
      <c r="D211" s="409"/>
      <c r="E211" s="409"/>
      <c r="F211" s="426"/>
      <c r="G211" s="417"/>
      <c r="H211" s="351"/>
      <c r="I211" s="351"/>
      <c r="J211" s="351"/>
      <c r="K211" s="446">
        <f>'STEPPED UP GENCO'!K73</f>
        <v>0.34582419020000005</v>
      </c>
      <c r="L211" s="445" t="s">
        <v>286</v>
      </c>
      <c r="M211" s="446"/>
      <c r="N211" s="446"/>
      <c r="O211" s="446"/>
      <c r="P211" s="444">
        <f>'STEPPED UP GENCO'!P73</f>
        <v>0.58963121490000014</v>
      </c>
      <c r="Q211" s="447" t="s">
        <v>286</v>
      </c>
    </row>
    <row r="212" spans="1:17" ht="15">
      <c r="A212" s="427"/>
      <c r="B212" s="351"/>
      <c r="C212" s="351"/>
      <c r="D212" s="351"/>
      <c r="E212" s="351"/>
      <c r="F212" s="351"/>
      <c r="G212" s="351"/>
      <c r="H212" s="351"/>
      <c r="I212" s="351"/>
      <c r="J212" s="351"/>
      <c r="K212" s="351"/>
      <c r="L212" s="199"/>
      <c r="M212" s="351"/>
      <c r="N212" s="351"/>
      <c r="O212" s="351"/>
      <c r="P212" s="801"/>
      <c r="Q212" s="451"/>
    </row>
    <row r="213" spans="1:17" ht="15">
      <c r="A213" s="427"/>
      <c r="B213" s="351"/>
      <c r="C213" s="351"/>
      <c r="D213" s="351"/>
      <c r="E213" s="351"/>
      <c r="F213" s="351"/>
      <c r="G213" s="351"/>
      <c r="H213" s="351"/>
      <c r="I213" s="351"/>
      <c r="J213" s="351"/>
      <c r="K213" s="351"/>
      <c r="L213" s="199"/>
      <c r="M213" s="351"/>
      <c r="N213" s="351"/>
      <c r="O213" s="351"/>
      <c r="P213" s="801"/>
      <c r="Q213" s="451"/>
    </row>
    <row r="214" spans="1:17" ht="15">
      <c r="A214" s="427"/>
      <c r="B214" s="351"/>
      <c r="C214" s="351"/>
      <c r="D214" s="351"/>
      <c r="E214" s="351"/>
      <c r="F214" s="351"/>
      <c r="G214" s="351"/>
      <c r="H214" s="351"/>
      <c r="I214" s="351"/>
      <c r="J214" s="351"/>
      <c r="K214" s="351"/>
      <c r="L214" s="199"/>
      <c r="M214" s="351"/>
      <c r="N214" s="351"/>
      <c r="O214" s="351"/>
      <c r="P214" s="801"/>
      <c r="Q214" s="451"/>
    </row>
    <row r="215" spans="1:17" ht="24" thickBot="1">
      <c r="A215" s="428"/>
      <c r="B215" s="404"/>
      <c r="C215" s="404"/>
      <c r="D215" s="404"/>
      <c r="E215" s="404"/>
      <c r="F215" s="404"/>
      <c r="G215" s="404"/>
      <c r="H215" s="429"/>
      <c r="I215" s="429"/>
      <c r="J215" s="430" t="s">
        <v>289</v>
      </c>
      <c r="K215" s="735">
        <f>SUM(K209:K214)</f>
        <v>1.3421509362000004</v>
      </c>
      <c r="L215" s="430" t="s">
        <v>286</v>
      </c>
      <c r="M215" s="441"/>
      <c r="N215" s="441"/>
      <c r="O215" s="441"/>
      <c r="P215" s="735">
        <f>SUM(P209:P214)</f>
        <v>-25.074283803100005</v>
      </c>
      <c r="Q215" s="736" t="s">
        <v>286</v>
      </c>
    </row>
    <row r="216" spans="1:17">
      <c r="A216" s="401"/>
      <c r="B216" s="401"/>
      <c r="C216" s="401"/>
      <c r="D216" s="401"/>
      <c r="E216" s="401"/>
      <c r="F216" s="401"/>
      <c r="G216" s="401"/>
      <c r="H216" s="401"/>
      <c r="I216" s="401"/>
      <c r="J216" s="401"/>
      <c r="K216" s="401"/>
      <c r="L216" s="401"/>
      <c r="M216" s="401"/>
      <c r="N216" s="401"/>
      <c r="O216" s="401"/>
      <c r="P216" s="401"/>
      <c r="Q216" s="401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61" max="16383" man="1"/>
    <brk id="128" max="16" man="1"/>
    <brk id="184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4"/>
  <sheetViews>
    <sheetView view="pageBreakPreview" zoomScale="85" zoomScaleNormal="85" zoomScaleSheetLayoutView="85" workbookViewId="0">
      <selection activeCell="R14" sqref="R14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3.42578125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2.85546875" customWidth="1"/>
    <col min="17" max="17" width="18.42578125" customWidth="1"/>
  </cols>
  <sheetData>
    <row r="1" spans="1:18" s="592" customFormat="1" ht="11.25" customHeight="1">
      <c r="A1" s="14" t="s">
        <v>213</v>
      </c>
    </row>
    <row r="2" spans="1:18" s="592" customFormat="1" ht="11.25" customHeight="1">
      <c r="A2" s="2" t="s">
        <v>214</v>
      </c>
      <c r="K2" s="593"/>
      <c r="Q2" s="594" t="str">
        <f>NDPL!$Q$1</f>
        <v>JULY-2023</v>
      </c>
      <c r="R2" s="594"/>
    </row>
    <row r="3" spans="1:18" s="592" customFormat="1" ht="11.25" customHeight="1">
      <c r="A3" s="71" t="s">
        <v>77</v>
      </c>
    </row>
    <row r="4" spans="1:18" s="592" customFormat="1" ht="11.25" customHeight="1" thickBot="1">
      <c r="A4" s="71" t="s">
        <v>222</v>
      </c>
      <c r="G4" s="96"/>
      <c r="H4" s="96"/>
      <c r="I4" s="593" t="s">
        <v>7</v>
      </c>
      <c r="J4" s="96"/>
      <c r="K4" s="96"/>
      <c r="L4" s="96"/>
      <c r="M4" s="96"/>
      <c r="N4" s="593" t="s">
        <v>352</v>
      </c>
      <c r="O4" s="96"/>
      <c r="P4" s="96"/>
    </row>
    <row r="5" spans="1:18" ht="55.5" customHeight="1" thickTop="1" thickBot="1">
      <c r="A5" s="24" t="s">
        <v>8</v>
      </c>
      <c r="B5" s="21" t="s">
        <v>9</v>
      </c>
      <c r="C5" s="22" t="s">
        <v>1</v>
      </c>
      <c r="D5" s="22" t="s">
        <v>2</v>
      </c>
      <c r="E5" s="22" t="s">
        <v>3</v>
      </c>
      <c r="F5" s="22" t="s">
        <v>10</v>
      </c>
      <c r="G5" s="24" t="str">
        <f>NDPL!G5</f>
        <v>FINAL READING 31/07/2023</v>
      </c>
      <c r="H5" s="22" t="str">
        <f>NDPL!H5</f>
        <v>INTIAL READING 01/07/2023</v>
      </c>
      <c r="I5" s="22" t="s">
        <v>4</v>
      </c>
      <c r="J5" s="22" t="s">
        <v>5</v>
      </c>
      <c r="K5" s="22" t="s">
        <v>6</v>
      </c>
      <c r="L5" s="24" t="str">
        <f>NDPL!G5</f>
        <v>FINAL READING 31/07/2023</v>
      </c>
      <c r="M5" s="22" t="str">
        <f>NDPL!H5</f>
        <v>INTIAL READING 01/07/2023</v>
      </c>
      <c r="N5" s="22" t="s">
        <v>4</v>
      </c>
      <c r="O5" s="22" t="s">
        <v>5</v>
      </c>
      <c r="P5" s="22" t="s">
        <v>6</v>
      </c>
      <c r="Q5" s="137" t="s">
        <v>269</v>
      </c>
    </row>
    <row r="6" spans="1:18" ht="0.75" customHeight="1" thickTop="1" thickBot="1">
      <c r="A6" s="5"/>
      <c r="B6" s="12"/>
      <c r="C6" s="4"/>
      <c r="D6" s="4"/>
      <c r="E6" s="4"/>
      <c r="F6" s="4"/>
      <c r="G6" s="4"/>
      <c r="H6" s="4"/>
      <c r="I6" s="4"/>
      <c r="J6" s="4"/>
      <c r="K6" s="4"/>
      <c r="L6" s="16"/>
      <c r="M6" s="4"/>
      <c r="N6" s="4"/>
      <c r="O6" s="4"/>
      <c r="P6" s="4"/>
    </row>
    <row r="7" spans="1:18" ht="15.95" customHeight="1" thickTop="1">
      <c r="A7" s="259"/>
      <c r="B7" s="260" t="s">
        <v>131</v>
      </c>
      <c r="C7" s="253"/>
      <c r="D7" s="25"/>
      <c r="E7" s="25"/>
      <c r="F7" s="26"/>
      <c r="G7" s="19"/>
      <c r="H7" s="333"/>
      <c r="I7" s="333"/>
      <c r="J7" s="333"/>
      <c r="K7" s="333"/>
      <c r="L7" s="334"/>
      <c r="M7" s="333"/>
      <c r="N7" s="333"/>
      <c r="O7" s="333"/>
      <c r="P7" s="333"/>
      <c r="Q7" s="390"/>
    </row>
    <row r="8" spans="1:18" s="324" customFormat="1" ht="15.95" customHeight="1">
      <c r="A8" s="261">
        <v>1</v>
      </c>
      <c r="B8" s="262" t="s">
        <v>78</v>
      </c>
      <c r="C8" s="265">
        <v>4865110</v>
      </c>
      <c r="D8" s="29" t="s">
        <v>12</v>
      </c>
      <c r="E8" s="30" t="s">
        <v>304</v>
      </c>
      <c r="F8" s="270">
        <v>267</v>
      </c>
      <c r="G8" s="245">
        <v>36293</v>
      </c>
      <c r="H8" s="246">
        <v>36293</v>
      </c>
      <c r="I8" s="198">
        <f t="shared" ref="I8:I13" si="0">G8-H8</f>
        <v>0</v>
      </c>
      <c r="J8" s="198">
        <f t="shared" ref="J8:J13" si="1">$F8*I8</f>
        <v>0</v>
      </c>
      <c r="K8" s="773">
        <f t="shared" ref="K8:K13" si="2">J8/1000000</f>
        <v>0</v>
      </c>
      <c r="L8" s="245">
        <v>979240</v>
      </c>
      <c r="M8" s="246">
        <v>983997</v>
      </c>
      <c r="N8" s="198">
        <f t="shared" ref="N8:N13" si="3">L8-M8</f>
        <v>-4757</v>
      </c>
      <c r="O8" s="198">
        <f t="shared" ref="O8:O13" si="4">$F8*N8</f>
        <v>-1270119</v>
      </c>
      <c r="P8" s="773">
        <f t="shared" ref="P8:P13" si="5">O8/1000000</f>
        <v>-1.270119</v>
      </c>
      <c r="Q8" s="336"/>
    </row>
    <row r="9" spans="1:18" s="324" customFormat="1" ht="15.95" customHeight="1">
      <c r="A9" s="261">
        <v>2</v>
      </c>
      <c r="B9" s="262" t="s">
        <v>79</v>
      </c>
      <c r="C9" s="265">
        <v>4865180</v>
      </c>
      <c r="D9" s="29" t="s">
        <v>12</v>
      </c>
      <c r="E9" s="30" t="s">
        <v>304</v>
      </c>
      <c r="F9" s="270">
        <v>4000</v>
      </c>
      <c r="G9" s="245">
        <v>0</v>
      </c>
      <c r="H9" s="246">
        <v>0</v>
      </c>
      <c r="I9" s="198">
        <f>G9-H9</f>
        <v>0</v>
      </c>
      <c r="J9" s="198">
        <f>$F9*I9</f>
        <v>0</v>
      </c>
      <c r="K9" s="773">
        <f>J9/1000000</f>
        <v>0</v>
      </c>
      <c r="L9" s="245">
        <v>999155</v>
      </c>
      <c r="M9" s="246">
        <v>999304</v>
      </c>
      <c r="N9" s="198">
        <f>L9-M9</f>
        <v>-149</v>
      </c>
      <c r="O9" s="198">
        <f>$F9*N9</f>
        <v>-596000</v>
      </c>
      <c r="P9" s="773">
        <f>O9/1000000</f>
        <v>-0.59599999999999997</v>
      </c>
      <c r="Q9" s="336"/>
    </row>
    <row r="10" spans="1:18" s="324" customFormat="1" ht="15.95" customHeight="1">
      <c r="A10" s="261">
        <v>3</v>
      </c>
      <c r="B10" s="262" t="s">
        <v>80</v>
      </c>
      <c r="C10" s="265">
        <v>4865108</v>
      </c>
      <c r="D10" s="29" t="s">
        <v>12</v>
      </c>
      <c r="E10" s="30" t="s">
        <v>304</v>
      </c>
      <c r="F10" s="270">
        <v>133.33000000000001</v>
      </c>
      <c r="G10" s="245">
        <v>24929</v>
      </c>
      <c r="H10" s="246">
        <v>24929</v>
      </c>
      <c r="I10" s="198">
        <f t="shared" si="0"/>
        <v>0</v>
      </c>
      <c r="J10" s="198">
        <f t="shared" si="1"/>
        <v>0</v>
      </c>
      <c r="K10" s="773">
        <f t="shared" si="2"/>
        <v>0</v>
      </c>
      <c r="L10" s="245">
        <v>33722</v>
      </c>
      <c r="M10" s="246">
        <v>34231</v>
      </c>
      <c r="N10" s="198">
        <f t="shared" si="3"/>
        <v>-509</v>
      </c>
      <c r="O10" s="198">
        <f t="shared" si="4"/>
        <v>-67864.97</v>
      </c>
      <c r="P10" s="773">
        <f t="shared" si="5"/>
        <v>-6.7864969999999997E-2</v>
      </c>
      <c r="Q10" s="328"/>
    </row>
    <row r="11" spans="1:18" s="324" customFormat="1" ht="15.95" customHeight="1">
      <c r="A11" s="261">
        <v>4</v>
      </c>
      <c r="B11" s="262" t="s">
        <v>81</v>
      </c>
      <c r="C11" s="265">
        <v>4864834</v>
      </c>
      <c r="D11" s="29" t="s">
        <v>12</v>
      </c>
      <c r="E11" s="30" t="s">
        <v>304</v>
      </c>
      <c r="F11" s="590">
        <v>1000</v>
      </c>
      <c r="G11" s="245">
        <v>999603</v>
      </c>
      <c r="H11" s="246">
        <v>999603</v>
      </c>
      <c r="I11" s="198">
        <f>G11-H11</f>
        <v>0</v>
      </c>
      <c r="J11" s="198">
        <f t="shared" si="1"/>
        <v>0</v>
      </c>
      <c r="K11" s="773">
        <f t="shared" si="2"/>
        <v>0</v>
      </c>
      <c r="L11" s="245">
        <v>998623</v>
      </c>
      <c r="M11" s="246">
        <v>998893</v>
      </c>
      <c r="N11" s="198">
        <f>L11-M11</f>
        <v>-270</v>
      </c>
      <c r="O11" s="198">
        <f t="shared" si="4"/>
        <v>-270000</v>
      </c>
      <c r="P11" s="773">
        <f t="shared" si="5"/>
        <v>-0.27</v>
      </c>
      <c r="Q11" s="328"/>
    </row>
    <row r="12" spans="1:18" s="324" customFormat="1" ht="15">
      <c r="A12" s="261">
        <v>5</v>
      </c>
      <c r="B12" s="262" t="s">
        <v>82</v>
      </c>
      <c r="C12" s="265">
        <v>4865126</v>
      </c>
      <c r="D12" s="29" t="s">
        <v>12</v>
      </c>
      <c r="E12" s="30" t="s">
        <v>304</v>
      </c>
      <c r="F12" s="590">
        <v>1600</v>
      </c>
      <c r="G12" s="245">
        <v>89</v>
      </c>
      <c r="H12" s="246">
        <v>89</v>
      </c>
      <c r="I12" s="198">
        <f>G12-H12</f>
        <v>0</v>
      </c>
      <c r="J12" s="198">
        <f t="shared" si="1"/>
        <v>0</v>
      </c>
      <c r="K12" s="773">
        <f t="shared" si="2"/>
        <v>0</v>
      </c>
      <c r="L12" s="245">
        <v>999213</v>
      </c>
      <c r="M12" s="246">
        <v>999305</v>
      </c>
      <c r="N12" s="198">
        <f>L12-M12</f>
        <v>-92</v>
      </c>
      <c r="O12" s="198">
        <f t="shared" si="4"/>
        <v>-147200</v>
      </c>
      <c r="P12" s="773">
        <f t="shared" si="5"/>
        <v>-0.1472</v>
      </c>
      <c r="Q12" s="687"/>
    </row>
    <row r="13" spans="1:18" s="324" customFormat="1" ht="15.95" customHeight="1">
      <c r="A13" s="261">
        <v>6</v>
      </c>
      <c r="B13" s="262" t="s">
        <v>83</v>
      </c>
      <c r="C13" s="265">
        <v>4865104</v>
      </c>
      <c r="D13" s="29" t="s">
        <v>12</v>
      </c>
      <c r="E13" s="30" t="s">
        <v>304</v>
      </c>
      <c r="F13" s="590">
        <v>1333.33</v>
      </c>
      <c r="G13" s="245">
        <v>18375</v>
      </c>
      <c r="H13" s="246">
        <v>18375</v>
      </c>
      <c r="I13" s="198">
        <f t="shared" si="0"/>
        <v>0</v>
      </c>
      <c r="J13" s="198">
        <f t="shared" si="1"/>
        <v>0</v>
      </c>
      <c r="K13" s="773">
        <f t="shared" si="2"/>
        <v>0</v>
      </c>
      <c r="L13" s="245">
        <v>3246</v>
      </c>
      <c r="M13" s="246">
        <v>4116</v>
      </c>
      <c r="N13" s="198">
        <f t="shared" si="3"/>
        <v>-870</v>
      </c>
      <c r="O13" s="198">
        <f t="shared" si="4"/>
        <v>-1159997.0999999999</v>
      </c>
      <c r="P13" s="773">
        <f t="shared" si="5"/>
        <v>-1.1599970999999998</v>
      </c>
      <c r="Q13" s="328"/>
    </row>
    <row r="14" spans="1:18" s="324" customFormat="1" ht="15.95" customHeight="1">
      <c r="A14" s="261">
        <v>7</v>
      </c>
      <c r="B14" s="262" t="s">
        <v>84</v>
      </c>
      <c r="C14" s="265">
        <v>4864795</v>
      </c>
      <c r="D14" s="29" t="s">
        <v>12</v>
      </c>
      <c r="E14" s="30" t="s">
        <v>304</v>
      </c>
      <c r="F14" s="590">
        <v>200</v>
      </c>
      <c r="G14" s="245">
        <v>999340</v>
      </c>
      <c r="H14" s="246">
        <v>999340</v>
      </c>
      <c r="I14" s="198">
        <f>G14-H14</f>
        <v>0</v>
      </c>
      <c r="J14" s="198">
        <f>$F14*I14</f>
        <v>0</v>
      </c>
      <c r="K14" s="773">
        <f>J14/1000000</f>
        <v>0</v>
      </c>
      <c r="L14" s="245">
        <v>991728</v>
      </c>
      <c r="M14" s="246">
        <v>994117</v>
      </c>
      <c r="N14" s="198">
        <f>L14-M14</f>
        <v>-2389</v>
      </c>
      <c r="O14" s="198">
        <f>$F14*N14</f>
        <v>-477800</v>
      </c>
      <c r="P14" s="773">
        <f>O14/1000000</f>
        <v>-0.4778</v>
      </c>
      <c r="Q14" s="336"/>
    </row>
    <row r="15" spans="1:18" s="324" customFormat="1" ht="15.95" customHeight="1">
      <c r="A15" s="261"/>
      <c r="B15" s="262"/>
      <c r="C15" s="351"/>
      <c r="D15" s="351"/>
      <c r="E15" s="351"/>
      <c r="F15" s="499"/>
      <c r="G15" s="245"/>
      <c r="H15" s="351"/>
      <c r="I15" s="351"/>
      <c r="J15" s="351"/>
      <c r="K15" s="801"/>
      <c r="L15" s="245"/>
      <c r="M15" s="351"/>
      <c r="N15" s="351"/>
      <c r="O15" s="351"/>
      <c r="P15" s="801"/>
      <c r="Q15" s="737"/>
    </row>
    <row r="16" spans="1:18" s="324" customFormat="1" ht="15.95" customHeight="1">
      <c r="A16" s="261"/>
      <c r="B16" s="264" t="s">
        <v>11</v>
      </c>
      <c r="C16" s="265"/>
      <c r="D16" s="29"/>
      <c r="E16" s="29"/>
      <c r="F16" s="270"/>
      <c r="G16" s="245"/>
      <c r="H16" s="246"/>
      <c r="I16" s="198"/>
      <c r="J16" s="198"/>
      <c r="K16" s="773"/>
      <c r="L16" s="245"/>
      <c r="M16" s="246"/>
      <c r="N16" s="198"/>
      <c r="O16" s="198"/>
      <c r="P16" s="773"/>
      <c r="Q16" s="328"/>
    </row>
    <row r="17" spans="1:17" s="324" customFormat="1" ht="15.75" customHeight="1">
      <c r="A17" s="261">
        <v>8</v>
      </c>
      <c r="B17" s="262" t="s">
        <v>325</v>
      </c>
      <c r="C17" s="265">
        <v>4865183</v>
      </c>
      <c r="D17" s="29" t="s">
        <v>12</v>
      </c>
      <c r="E17" s="30" t="s">
        <v>304</v>
      </c>
      <c r="F17" s="270">
        <v>4000</v>
      </c>
      <c r="G17" s="245">
        <v>999974</v>
      </c>
      <c r="H17" s="246">
        <v>999979</v>
      </c>
      <c r="I17" s="198">
        <f>G17-H17</f>
        <v>-5</v>
      </c>
      <c r="J17" s="198">
        <f>$F17*I17</f>
        <v>-20000</v>
      </c>
      <c r="K17" s="773">
        <f>J17/1000000</f>
        <v>-0.02</v>
      </c>
      <c r="L17" s="245">
        <v>999983</v>
      </c>
      <c r="M17" s="246">
        <v>999994</v>
      </c>
      <c r="N17" s="198">
        <f>L17-M17</f>
        <v>-11</v>
      </c>
      <c r="O17" s="198">
        <f>$F17*N17</f>
        <v>-44000</v>
      </c>
      <c r="P17" s="773">
        <f>O17/1000000</f>
        <v>-4.3999999999999997E-2</v>
      </c>
      <c r="Q17" s="347"/>
    </row>
    <row r="18" spans="1:17" s="324" customFormat="1" ht="15.95" customHeight="1">
      <c r="A18" s="261">
        <v>9</v>
      </c>
      <c r="B18" s="262" t="s">
        <v>85</v>
      </c>
      <c r="C18" s="265">
        <v>4864897</v>
      </c>
      <c r="D18" s="29" t="s">
        <v>12</v>
      </c>
      <c r="E18" s="30" t="s">
        <v>304</v>
      </c>
      <c r="F18" s="270">
        <v>500</v>
      </c>
      <c r="G18" s="245">
        <v>982814</v>
      </c>
      <c r="H18" s="246">
        <v>982814</v>
      </c>
      <c r="I18" s="198">
        <f t="shared" ref="I18:I27" si="6">G18-H18</f>
        <v>0</v>
      </c>
      <c r="J18" s="198">
        <f t="shared" ref="J18:J27" si="7">$F18*I18</f>
        <v>0</v>
      </c>
      <c r="K18" s="773">
        <f t="shared" ref="K18:K27" si="8">J18/1000000</f>
        <v>0</v>
      </c>
      <c r="L18" s="245">
        <v>407</v>
      </c>
      <c r="M18" s="246">
        <v>279</v>
      </c>
      <c r="N18" s="198">
        <f t="shared" ref="N18:N27" si="9">L18-M18</f>
        <v>128</v>
      </c>
      <c r="O18" s="198">
        <f t="shared" ref="O18:O27" si="10">$F18*N18</f>
        <v>64000</v>
      </c>
      <c r="P18" s="773">
        <f t="shared" ref="P18:P27" si="11">O18/1000000</f>
        <v>6.4000000000000001E-2</v>
      </c>
      <c r="Q18" s="328"/>
    </row>
    <row r="19" spans="1:17" s="324" customFormat="1" ht="15.95" customHeight="1">
      <c r="A19" s="261">
        <v>10</v>
      </c>
      <c r="B19" s="262" t="s">
        <v>115</v>
      </c>
      <c r="C19" s="265">
        <v>4864849</v>
      </c>
      <c r="D19" s="29" t="s">
        <v>12</v>
      </c>
      <c r="E19" s="30" t="s">
        <v>304</v>
      </c>
      <c r="F19" s="270">
        <v>1000</v>
      </c>
      <c r="G19" s="245">
        <v>997232</v>
      </c>
      <c r="H19" s="246">
        <v>997238</v>
      </c>
      <c r="I19" s="198">
        <f t="shared" si="6"/>
        <v>-6</v>
      </c>
      <c r="J19" s="198">
        <f t="shared" si="7"/>
        <v>-6000</v>
      </c>
      <c r="K19" s="773">
        <f t="shared" si="8"/>
        <v>-6.0000000000000001E-3</v>
      </c>
      <c r="L19" s="245">
        <v>999773</v>
      </c>
      <c r="M19" s="246">
        <v>999830</v>
      </c>
      <c r="N19" s="198">
        <f t="shared" si="9"/>
        <v>-57</v>
      </c>
      <c r="O19" s="198">
        <f t="shared" si="10"/>
        <v>-57000</v>
      </c>
      <c r="P19" s="773">
        <f t="shared" si="11"/>
        <v>-5.7000000000000002E-2</v>
      </c>
      <c r="Q19" s="328"/>
    </row>
    <row r="20" spans="1:17" s="324" customFormat="1" ht="15.95" customHeight="1">
      <c r="A20" s="261">
        <v>11</v>
      </c>
      <c r="B20" s="262" t="s">
        <v>86</v>
      </c>
      <c r="C20" s="265">
        <v>4864833</v>
      </c>
      <c r="D20" s="29" t="s">
        <v>12</v>
      </c>
      <c r="E20" s="30" t="s">
        <v>304</v>
      </c>
      <c r="F20" s="270">
        <v>1000</v>
      </c>
      <c r="G20" s="245">
        <v>982509</v>
      </c>
      <c r="H20" s="246">
        <v>982513</v>
      </c>
      <c r="I20" s="198">
        <f t="shared" si="6"/>
        <v>-4</v>
      </c>
      <c r="J20" s="198">
        <f t="shared" si="7"/>
        <v>-4000</v>
      </c>
      <c r="K20" s="773">
        <f t="shared" si="8"/>
        <v>-4.0000000000000001E-3</v>
      </c>
      <c r="L20" s="245">
        <v>1046</v>
      </c>
      <c r="M20" s="246">
        <v>1061</v>
      </c>
      <c r="N20" s="198">
        <f t="shared" si="9"/>
        <v>-15</v>
      </c>
      <c r="O20" s="198">
        <f t="shared" si="10"/>
        <v>-15000</v>
      </c>
      <c r="P20" s="773">
        <f t="shared" si="11"/>
        <v>-1.4999999999999999E-2</v>
      </c>
      <c r="Q20" s="328"/>
    </row>
    <row r="21" spans="1:17" s="324" customFormat="1" ht="15.95" customHeight="1">
      <c r="A21" s="261">
        <v>12</v>
      </c>
      <c r="B21" s="262" t="s">
        <v>87</v>
      </c>
      <c r="C21" s="265">
        <v>4865120</v>
      </c>
      <c r="D21" s="29" t="s">
        <v>12</v>
      </c>
      <c r="E21" s="30" t="s">
        <v>304</v>
      </c>
      <c r="F21" s="590">
        <v>1333.33</v>
      </c>
      <c r="G21" s="245">
        <v>999965</v>
      </c>
      <c r="H21" s="246">
        <v>999965</v>
      </c>
      <c r="I21" s="198">
        <f>G21-H21</f>
        <v>0</v>
      </c>
      <c r="J21" s="198">
        <f t="shared" si="7"/>
        <v>0</v>
      </c>
      <c r="K21" s="773">
        <f t="shared" si="8"/>
        <v>0</v>
      </c>
      <c r="L21" s="245">
        <v>1592</v>
      </c>
      <c r="M21" s="246">
        <v>993</v>
      </c>
      <c r="N21" s="198">
        <f>L21-M21</f>
        <v>599</v>
      </c>
      <c r="O21" s="198">
        <f t="shared" si="10"/>
        <v>798664.66999999993</v>
      </c>
      <c r="P21" s="773">
        <f t="shared" si="11"/>
        <v>0.79866466999999997</v>
      </c>
      <c r="Q21" s="336"/>
    </row>
    <row r="22" spans="1:17" s="324" customFormat="1" ht="15.95" customHeight="1">
      <c r="A22" s="261">
        <v>13</v>
      </c>
      <c r="B22" s="237" t="s">
        <v>88</v>
      </c>
      <c r="C22" s="265">
        <v>4864889</v>
      </c>
      <c r="D22" s="33" t="s">
        <v>12</v>
      </c>
      <c r="E22" s="30" t="s">
        <v>304</v>
      </c>
      <c r="F22" s="270">
        <v>1000</v>
      </c>
      <c r="G22" s="245">
        <v>993353</v>
      </c>
      <c r="H22" s="246">
        <v>993353</v>
      </c>
      <c r="I22" s="198">
        <f t="shared" si="6"/>
        <v>0</v>
      </c>
      <c r="J22" s="198">
        <f t="shared" si="7"/>
        <v>0</v>
      </c>
      <c r="K22" s="773">
        <f t="shared" si="8"/>
        <v>0</v>
      </c>
      <c r="L22" s="245">
        <v>994930</v>
      </c>
      <c r="M22" s="246">
        <v>995009</v>
      </c>
      <c r="N22" s="198">
        <f t="shared" si="9"/>
        <v>-79</v>
      </c>
      <c r="O22" s="198">
        <f t="shared" si="10"/>
        <v>-79000</v>
      </c>
      <c r="P22" s="773">
        <f t="shared" si="11"/>
        <v>-7.9000000000000001E-2</v>
      </c>
      <c r="Q22" s="328"/>
    </row>
    <row r="23" spans="1:17" s="324" customFormat="1" ht="15.95" customHeight="1">
      <c r="A23" s="261">
        <v>14</v>
      </c>
      <c r="B23" s="262" t="s">
        <v>89</v>
      </c>
      <c r="C23" s="265">
        <v>4864859</v>
      </c>
      <c r="D23" s="29" t="s">
        <v>12</v>
      </c>
      <c r="E23" s="30" t="s">
        <v>304</v>
      </c>
      <c r="F23" s="270">
        <v>1000</v>
      </c>
      <c r="G23" s="245">
        <v>992495</v>
      </c>
      <c r="H23" s="246">
        <v>992495</v>
      </c>
      <c r="I23" s="198">
        <f t="shared" si="6"/>
        <v>0</v>
      </c>
      <c r="J23" s="198">
        <f t="shared" si="7"/>
        <v>0</v>
      </c>
      <c r="K23" s="773">
        <f t="shared" si="8"/>
        <v>0</v>
      </c>
      <c r="L23" s="245">
        <v>999745</v>
      </c>
      <c r="M23" s="246">
        <v>999754</v>
      </c>
      <c r="N23" s="198">
        <f t="shared" si="9"/>
        <v>-9</v>
      </c>
      <c r="O23" s="198">
        <f t="shared" si="10"/>
        <v>-9000</v>
      </c>
      <c r="P23" s="773">
        <f t="shared" si="11"/>
        <v>-8.9999999999999993E-3</v>
      </c>
      <c r="Q23" s="328"/>
    </row>
    <row r="24" spans="1:17" s="324" customFormat="1" ht="15.95" customHeight="1">
      <c r="A24" s="261">
        <v>15</v>
      </c>
      <c r="B24" s="262" t="s">
        <v>90</v>
      </c>
      <c r="C24" s="265">
        <v>4864895</v>
      </c>
      <c r="D24" s="29" t="s">
        <v>12</v>
      </c>
      <c r="E24" s="30" t="s">
        <v>304</v>
      </c>
      <c r="F24" s="270">
        <v>800</v>
      </c>
      <c r="G24" s="245">
        <v>994334</v>
      </c>
      <c r="H24" s="246">
        <v>994334</v>
      </c>
      <c r="I24" s="198">
        <f t="shared" si="6"/>
        <v>0</v>
      </c>
      <c r="J24" s="198">
        <f t="shared" si="7"/>
        <v>0</v>
      </c>
      <c r="K24" s="773">
        <f t="shared" si="8"/>
        <v>0</v>
      </c>
      <c r="L24" s="245">
        <v>6681</v>
      </c>
      <c r="M24" s="246">
        <v>6616</v>
      </c>
      <c r="N24" s="198">
        <f t="shared" si="9"/>
        <v>65</v>
      </c>
      <c r="O24" s="198">
        <f t="shared" si="10"/>
        <v>52000</v>
      </c>
      <c r="P24" s="773">
        <f t="shared" si="11"/>
        <v>5.1999999999999998E-2</v>
      </c>
      <c r="Q24" s="328"/>
    </row>
    <row r="25" spans="1:17" s="324" customFormat="1" ht="15.95" customHeight="1">
      <c r="A25" s="261">
        <v>16</v>
      </c>
      <c r="B25" s="262" t="s">
        <v>91</v>
      </c>
      <c r="C25" s="265">
        <v>4864826</v>
      </c>
      <c r="D25" s="29" t="s">
        <v>12</v>
      </c>
      <c r="E25" s="30" t="s">
        <v>304</v>
      </c>
      <c r="F25" s="270">
        <v>133.33000000000001</v>
      </c>
      <c r="G25" s="245">
        <v>14637</v>
      </c>
      <c r="H25" s="246">
        <v>14648</v>
      </c>
      <c r="I25" s="198">
        <f t="shared" si="6"/>
        <v>-11</v>
      </c>
      <c r="J25" s="198">
        <f t="shared" si="7"/>
        <v>-1466.63</v>
      </c>
      <c r="K25" s="773">
        <f t="shared" si="8"/>
        <v>-1.46663E-3</v>
      </c>
      <c r="L25" s="245">
        <v>8256</v>
      </c>
      <c r="M25" s="246">
        <v>8408</v>
      </c>
      <c r="N25" s="198">
        <f t="shared" si="9"/>
        <v>-152</v>
      </c>
      <c r="O25" s="198">
        <f t="shared" si="10"/>
        <v>-20266.160000000003</v>
      </c>
      <c r="P25" s="773">
        <f t="shared" si="11"/>
        <v>-2.0266160000000002E-2</v>
      </c>
      <c r="Q25" s="328"/>
    </row>
    <row r="26" spans="1:17" s="324" customFormat="1" ht="15.95" customHeight="1">
      <c r="A26" s="261">
        <v>17</v>
      </c>
      <c r="B26" s="262" t="s">
        <v>113</v>
      </c>
      <c r="C26" s="265">
        <v>4865143</v>
      </c>
      <c r="D26" s="29" t="s">
        <v>12</v>
      </c>
      <c r="E26" s="30" t="s">
        <v>304</v>
      </c>
      <c r="F26" s="270">
        <v>1000</v>
      </c>
      <c r="G26" s="245">
        <v>29</v>
      </c>
      <c r="H26" s="246">
        <v>29</v>
      </c>
      <c r="I26" s="198">
        <f t="shared" si="6"/>
        <v>0</v>
      </c>
      <c r="J26" s="198">
        <f t="shared" si="7"/>
        <v>0</v>
      </c>
      <c r="K26" s="773">
        <f t="shared" si="8"/>
        <v>0</v>
      </c>
      <c r="L26" s="245">
        <v>999851</v>
      </c>
      <c r="M26" s="246">
        <v>999793</v>
      </c>
      <c r="N26" s="198">
        <f t="shared" si="9"/>
        <v>58</v>
      </c>
      <c r="O26" s="198">
        <f t="shared" si="10"/>
        <v>58000</v>
      </c>
      <c r="P26" s="773">
        <f t="shared" si="11"/>
        <v>5.8000000000000003E-2</v>
      </c>
      <c r="Q26" s="328"/>
    </row>
    <row r="27" spans="1:17" s="324" customFormat="1" ht="15.95" customHeight="1">
      <c r="A27" s="261">
        <v>18</v>
      </c>
      <c r="B27" s="262" t="s">
        <v>114</v>
      </c>
      <c r="C27" s="265">
        <v>4864883</v>
      </c>
      <c r="D27" s="29" t="s">
        <v>12</v>
      </c>
      <c r="E27" s="30" t="s">
        <v>304</v>
      </c>
      <c r="F27" s="270">
        <v>1000</v>
      </c>
      <c r="G27" s="245">
        <v>425</v>
      </c>
      <c r="H27" s="246">
        <v>429</v>
      </c>
      <c r="I27" s="198">
        <f t="shared" si="6"/>
        <v>-4</v>
      </c>
      <c r="J27" s="198">
        <f t="shared" si="7"/>
        <v>-4000</v>
      </c>
      <c r="K27" s="773">
        <f t="shared" si="8"/>
        <v>-4.0000000000000001E-3</v>
      </c>
      <c r="L27" s="245">
        <v>16681</v>
      </c>
      <c r="M27" s="246">
        <v>16844</v>
      </c>
      <c r="N27" s="198">
        <f t="shared" si="9"/>
        <v>-163</v>
      </c>
      <c r="O27" s="198">
        <f t="shared" si="10"/>
        <v>-163000</v>
      </c>
      <c r="P27" s="773">
        <f t="shared" si="11"/>
        <v>-0.16300000000000001</v>
      </c>
      <c r="Q27" s="328"/>
    </row>
    <row r="28" spans="1:17" s="324" customFormat="1" ht="15.95" customHeight="1">
      <c r="A28" s="261"/>
      <c r="B28" s="264" t="s">
        <v>92</v>
      </c>
      <c r="C28" s="265"/>
      <c r="D28" s="29"/>
      <c r="E28" s="29"/>
      <c r="F28" s="270"/>
      <c r="G28" s="245"/>
      <c r="H28" s="246"/>
      <c r="I28" s="352"/>
      <c r="J28" s="352"/>
      <c r="K28" s="802"/>
      <c r="L28" s="245"/>
      <c r="M28" s="246"/>
      <c r="N28" s="352"/>
      <c r="O28" s="352"/>
      <c r="P28" s="802"/>
      <c r="Q28" s="328"/>
    </row>
    <row r="29" spans="1:17" s="324" customFormat="1" ht="15.95" customHeight="1">
      <c r="A29" s="261">
        <v>19</v>
      </c>
      <c r="B29" s="262" t="s">
        <v>93</v>
      </c>
      <c r="C29" s="265">
        <v>4864954</v>
      </c>
      <c r="D29" s="29" t="s">
        <v>12</v>
      </c>
      <c r="E29" s="30" t="s">
        <v>304</v>
      </c>
      <c r="F29" s="270">
        <v>1250</v>
      </c>
      <c r="G29" s="245">
        <v>944470</v>
      </c>
      <c r="H29" s="246">
        <v>944573</v>
      </c>
      <c r="I29" s="198">
        <f>G29-H29</f>
        <v>-103</v>
      </c>
      <c r="J29" s="198">
        <f>$F29*I29</f>
        <v>-128750</v>
      </c>
      <c r="K29" s="773">
        <f>J29/1000000</f>
        <v>-0.12875</v>
      </c>
      <c r="L29" s="245">
        <v>947146</v>
      </c>
      <c r="M29" s="246">
        <v>947174</v>
      </c>
      <c r="N29" s="198">
        <f>L29-M29</f>
        <v>-28</v>
      </c>
      <c r="O29" s="198">
        <f>$F29*N29</f>
        <v>-35000</v>
      </c>
      <c r="P29" s="773">
        <f>O29/1000000</f>
        <v>-3.5000000000000003E-2</v>
      </c>
      <c r="Q29" s="328"/>
    </row>
    <row r="30" spans="1:17" s="324" customFormat="1" ht="15.95" customHeight="1">
      <c r="A30" s="261">
        <v>20</v>
      </c>
      <c r="B30" s="262" t="s">
        <v>94</v>
      </c>
      <c r="C30" s="265">
        <v>4865030</v>
      </c>
      <c r="D30" s="29" t="s">
        <v>12</v>
      </c>
      <c r="E30" s="30" t="s">
        <v>304</v>
      </c>
      <c r="F30" s="270">
        <v>1000</v>
      </c>
      <c r="G30" s="245">
        <v>924184</v>
      </c>
      <c r="H30" s="246">
        <v>924471</v>
      </c>
      <c r="I30" s="198">
        <f>G30-H30</f>
        <v>-287</v>
      </c>
      <c r="J30" s="198">
        <f>$F30*I30</f>
        <v>-287000</v>
      </c>
      <c r="K30" s="773">
        <f>J30/1000000</f>
        <v>-0.28699999999999998</v>
      </c>
      <c r="L30" s="245">
        <v>933466</v>
      </c>
      <c r="M30" s="246">
        <v>933504</v>
      </c>
      <c r="N30" s="198">
        <f>L30-M30</f>
        <v>-38</v>
      </c>
      <c r="O30" s="198">
        <f>$F30*N30</f>
        <v>-38000</v>
      </c>
      <c r="P30" s="773">
        <f>O30/1000000</f>
        <v>-3.7999999999999999E-2</v>
      </c>
      <c r="Q30" s="328"/>
    </row>
    <row r="31" spans="1:17" s="324" customFormat="1" ht="15.95" customHeight="1">
      <c r="A31" s="261">
        <v>21</v>
      </c>
      <c r="B31" s="262" t="s">
        <v>323</v>
      </c>
      <c r="C31" s="265">
        <v>4865027</v>
      </c>
      <c r="D31" s="29" t="s">
        <v>12</v>
      </c>
      <c r="E31" s="30" t="s">
        <v>304</v>
      </c>
      <c r="F31" s="270">
        <v>1000</v>
      </c>
      <c r="G31" s="245">
        <v>999463</v>
      </c>
      <c r="H31" s="246">
        <v>999595</v>
      </c>
      <c r="I31" s="198">
        <f>G31-H31</f>
        <v>-132</v>
      </c>
      <c r="J31" s="198">
        <f>$F31*I31</f>
        <v>-132000</v>
      </c>
      <c r="K31" s="773">
        <f>J31/1000000</f>
        <v>-0.13200000000000001</v>
      </c>
      <c r="L31" s="245">
        <v>999965</v>
      </c>
      <c r="M31" s="246">
        <v>999990</v>
      </c>
      <c r="N31" s="198">
        <f>L31-M31</f>
        <v>-25</v>
      </c>
      <c r="O31" s="198">
        <f>$F31*N31</f>
        <v>-25000</v>
      </c>
      <c r="P31" s="773">
        <f>O31/1000000</f>
        <v>-2.5000000000000001E-2</v>
      </c>
      <c r="Q31" s="328"/>
    </row>
    <row r="32" spans="1:17" s="324" customFormat="1" ht="15.95" customHeight="1">
      <c r="A32" s="261"/>
      <c r="B32" s="264" t="s">
        <v>30</v>
      </c>
      <c r="C32" s="265"/>
      <c r="D32" s="29"/>
      <c r="E32" s="29"/>
      <c r="F32" s="270"/>
      <c r="G32" s="245"/>
      <c r="H32" s="246"/>
      <c r="I32" s="198"/>
      <c r="J32" s="198"/>
      <c r="K32" s="802">
        <f>SUM(K29:K30)</f>
        <v>-0.41574999999999995</v>
      </c>
      <c r="L32" s="245"/>
      <c r="M32" s="246"/>
      <c r="N32" s="198"/>
      <c r="O32" s="198"/>
      <c r="P32" s="802">
        <f>SUM(P29:P30)</f>
        <v>-7.3000000000000009E-2</v>
      </c>
      <c r="Q32" s="328"/>
    </row>
    <row r="33" spans="1:17" s="324" customFormat="1" ht="15.95" customHeight="1">
      <c r="A33" s="261">
        <v>22</v>
      </c>
      <c r="B33" s="262" t="s">
        <v>95</v>
      </c>
      <c r="C33" s="265">
        <v>4902505</v>
      </c>
      <c r="D33" s="29" t="s">
        <v>12</v>
      </c>
      <c r="E33" s="30" t="s">
        <v>304</v>
      </c>
      <c r="F33" s="270">
        <v>-1000</v>
      </c>
      <c r="G33" s="245">
        <v>26</v>
      </c>
      <c r="H33" s="246">
        <v>11</v>
      </c>
      <c r="I33" s="198">
        <f>G33-H33</f>
        <v>15</v>
      </c>
      <c r="J33" s="198">
        <f>$F33*I33</f>
        <v>-15000</v>
      </c>
      <c r="K33" s="773">
        <f>J33/1000000</f>
        <v>-1.4999999999999999E-2</v>
      </c>
      <c r="L33" s="245">
        <v>15</v>
      </c>
      <c r="M33" s="246">
        <v>64</v>
      </c>
      <c r="N33" s="198">
        <f>L33-M33</f>
        <v>-49</v>
      </c>
      <c r="O33" s="198">
        <f>$F33*N33</f>
        <v>49000</v>
      </c>
      <c r="P33" s="773">
        <f>O33/1000000</f>
        <v>4.9000000000000002E-2</v>
      </c>
      <c r="Q33" s="336"/>
    </row>
    <row r="34" spans="1:17" s="324" customFormat="1" ht="15.95" customHeight="1">
      <c r="A34" s="261">
        <v>23</v>
      </c>
      <c r="B34" s="262" t="s">
        <v>96</v>
      </c>
      <c r="C34" s="265">
        <v>5295140</v>
      </c>
      <c r="D34" s="29" t="s">
        <v>12</v>
      </c>
      <c r="E34" s="30" t="s">
        <v>304</v>
      </c>
      <c r="F34" s="270">
        <v>-1000</v>
      </c>
      <c r="G34" s="245">
        <v>6636</v>
      </c>
      <c r="H34" s="246">
        <v>6703</v>
      </c>
      <c r="I34" s="198">
        <f>G34-H34</f>
        <v>-67</v>
      </c>
      <c r="J34" s="198">
        <f>$F34*I34</f>
        <v>67000</v>
      </c>
      <c r="K34" s="773">
        <f>J34/1000000</f>
        <v>6.7000000000000004E-2</v>
      </c>
      <c r="L34" s="245">
        <v>985295</v>
      </c>
      <c r="M34" s="246">
        <v>985293</v>
      </c>
      <c r="N34" s="198">
        <f>L34-M34</f>
        <v>2</v>
      </c>
      <c r="O34" s="198">
        <f>$F34*N34</f>
        <v>-2000</v>
      </c>
      <c r="P34" s="773">
        <f>O34/1000000</f>
        <v>-2E-3</v>
      </c>
      <c r="Q34" s="328"/>
    </row>
    <row r="35" spans="1:17" s="324" customFormat="1" ht="15.95" customHeight="1">
      <c r="A35" s="261">
        <v>24</v>
      </c>
      <c r="B35" s="579" t="s">
        <v>133</v>
      </c>
      <c r="C35" s="265">
        <v>4902585</v>
      </c>
      <c r="D35" s="29" t="s">
        <v>12</v>
      </c>
      <c r="E35" s="30" t="s">
        <v>304</v>
      </c>
      <c r="F35" s="270">
        <v>400</v>
      </c>
      <c r="G35" s="245">
        <v>999998</v>
      </c>
      <c r="H35" s="246">
        <v>999998</v>
      </c>
      <c r="I35" s="198">
        <f>G35-H35</f>
        <v>0</v>
      </c>
      <c r="J35" s="198">
        <f>$F35*I35</f>
        <v>0</v>
      </c>
      <c r="K35" s="773">
        <f>J35/1000000</f>
        <v>0</v>
      </c>
      <c r="L35" s="245">
        <v>10</v>
      </c>
      <c r="M35" s="246">
        <v>12</v>
      </c>
      <c r="N35" s="198">
        <f>L35-M35</f>
        <v>-2</v>
      </c>
      <c r="O35" s="198">
        <f>$F35*N35</f>
        <v>-800</v>
      </c>
      <c r="P35" s="773">
        <f>O35/1000000</f>
        <v>-8.0000000000000004E-4</v>
      </c>
      <c r="Q35" s="336"/>
    </row>
    <row r="36" spans="1:17" s="324" customFormat="1" ht="15.95" customHeight="1">
      <c r="A36" s="261"/>
      <c r="B36" s="264" t="s">
        <v>25</v>
      </c>
      <c r="C36" s="265"/>
      <c r="D36" s="29"/>
      <c r="E36" s="29"/>
      <c r="F36" s="270"/>
      <c r="G36" s="245"/>
      <c r="H36" s="246"/>
      <c r="I36" s="198"/>
      <c r="J36" s="198"/>
      <c r="K36" s="773"/>
      <c r="L36" s="245"/>
      <c r="M36" s="246"/>
      <c r="N36" s="198"/>
      <c r="O36" s="198"/>
      <c r="P36" s="773"/>
      <c r="Q36" s="328"/>
    </row>
    <row r="37" spans="1:17" s="324" customFormat="1" ht="15">
      <c r="A37" s="261">
        <v>25</v>
      </c>
      <c r="B37" s="237" t="s">
        <v>43</v>
      </c>
      <c r="C37" s="265">
        <v>4864854</v>
      </c>
      <c r="D37" s="33" t="s">
        <v>12</v>
      </c>
      <c r="E37" s="30" t="s">
        <v>304</v>
      </c>
      <c r="F37" s="270">
        <v>1000</v>
      </c>
      <c r="G37" s="245">
        <v>998892</v>
      </c>
      <c r="H37" s="246">
        <v>998892</v>
      </c>
      <c r="I37" s="198">
        <f>G37-H37</f>
        <v>0</v>
      </c>
      <c r="J37" s="198">
        <f>$F37*I37</f>
        <v>0</v>
      </c>
      <c r="K37" s="773">
        <f>J37/1000000</f>
        <v>0</v>
      </c>
      <c r="L37" s="245">
        <v>11750</v>
      </c>
      <c r="M37" s="246">
        <v>11795</v>
      </c>
      <c r="N37" s="198">
        <f>L37-M37</f>
        <v>-45</v>
      </c>
      <c r="O37" s="198">
        <f>$F37*N37</f>
        <v>-45000</v>
      </c>
      <c r="P37" s="773">
        <f>O37/1000000</f>
        <v>-4.4999999999999998E-2</v>
      </c>
      <c r="Q37" s="348"/>
    </row>
    <row r="38" spans="1:17" s="324" customFormat="1" ht="15.95" customHeight="1">
      <c r="A38" s="261"/>
      <c r="B38" s="264" t="s">
        <v>97</v>
      </c>
      <c r="C38" s="265"/>
      <c r="D38" s="29"/>
      <c r="E38" s="29"/>
      <c r="F38" s="270"/>
      <c r="G38" s="245"/>
      <c r="H38" s="246"/>
      <c r="I38" s="198"/>
      <c r="J38" s="198"/>
      <c r="K38" s="773"/>
      <c r="L38" s="245"/>
      <c r="M38" s="246"/>
      <c r="N38" s="198"/>
      <c r="O38" s="198"/>
      <c r="P38" s="773"/>
      <c r="Q38" s="328"/>
    </row>
    <row r="39" spans="1:17" s="605" customFormat="1" ht="17.25" customHeight="1">
      <c r="A39" s="261">
        <v>26</v>
      </c>
      <c r="B39" s="262" t="s">
        <v>98</v>
      </c>
      <c r="C39" s="265">
        <v>4864970</v>
      </c>
      <c r="D39" s="29" t="s">
        <v>12</v>
      </c>
      <c r="E39" s="30" t="s">
        <v>304</v>
      </c>
      <c r="F39" s="270">
        <v>-1000</v>
      </c>
      <c r="G39" s="245">
        <v>4760</v>
      </c>
      <c r="H39" s="246">
        <v>4633</v>
      </c>
      <c r="I39" s="198">
        <f>G39-H39</f>
        <v>127</v>
      </c>
      <c r="J39" s="198">
        <f>$F39*I39</f>
        <v>-127000</v>
      </c>
      <c r="K39" s="773">
        <f>J39/1000000</f>
        <v>-0.127</v>
      </c>
      <c r="L39" s="245">
        <v>770</v>
      </c>
      <c r="M39" s="246">
        <v>480</v>
      </c>
      <c r="N39" s="198">
        <f>L39-M39</f>
        <v>290</v>
      </c>
      <c r="O39" s="198">
        <f>$F39*N39</f>
        <v>-290000</v>
      </c>
      <c r="P39" s="773">
        <f>O39/1000000</f>
        <v>-0.28999999999999998</v>
      </c>
      <c r="Q39" s="328"/>
    </row>
    <row r="40" spans="1:17" s="605" customFormat="1" ht="15.95" customHeight="1">
      <c r="A40" s="261">
        <v>27</v>
      </c>
      <c r="B40" s="262" t="s">
        <v>99</v>
      </c>
      <c r="C40" s="265">
        <v>4902495</v>
      </c>
      <c r="D40" s="29" t="s">
        <v>12</v>
      </c>
      <c r="E40" s="30" t="s">
        <v>304</v>
      </c>
      <c r="F40" s="270">
        <v>-750</v>
      </c>
      <c r="G40" s="245">
        <v>1301</v>
      </c>
      <c r="H40" s="246">
        <v>1301</v>
      </c>
      <c r="I40" s="198">
        <f>G40-H40</f>
        <v>0</v>
      </c>
      <c r="J40" s="198">
        <f>$F40*I40</f>
        <v>0</v>
      </c>
      <c r="K40" s="773">
        <f>J40/1000000</f>
        <v>0</v>
      </c>
      <c r="L40" s="245">
        <v>1702</v>
      </c>
      <c r="M40" s="246">
        <v>1702</v>
      </c>
      <c r="N40" s="198">
        <f>L40-M40</f>
        <v>0</v>
      </c>
      <c r="O40" s="198">
        <f>$F40*N40</f>
        <v>0</v>
      </c>
      <c r="P40" s="773">
        <f>O40/1000000</f>
        <v>0</v>
      </c>
      <c r="Q40" s="336"/>
    </row>
    <row r="41" spans="1:17" s="324" customFormat="1" ht="15.95" customHeight="1">
      <c r="A41" s="261">
        <v>28</v>
      </c>
      <c r="B41" s="262" t="s">
        <v>100</v>
      </c>
      <c r="C41" s="265">
        <v>4864934</v>
      </c>
      <c r="D41" s="29" t="s">
        <v>12</v>
      </c>
      <c r="E41" s="30" t="s">
        <v>304</v>
      </c>
      <c r="F41" s="270">
        <v>-1000</v>
      </c>
      <c r="G41" s="245">
        <v>12016</v>
      </c>
      <c r="H41" s="246">
        <v>12016</v>
      </c>
      <c r="I41" s="198">
        <f>G41-H41</f>
        <v>0</v>
      </c>
      <c r="J41" s="198">
        <f>$F41*I41</f>
        <v>0</v>
      </c>
      <c r="K41" s="773">
        <f>J41/1000000</f>
        <v>0</v>
      </c>
      <c r="L41" s="245">
        <v>999110</v>
      </c>
      <c r="M41" s="246">
        <v>999026</v>
      </c>
      <c r="N41" s="198">
        <f>L41-M41</f>
        <v>84</v>
      </c>
      <c r="O41" s="198">
        <f>$F41*N41</f>
        <v>-84000</v>
      </c>
      <c r="P41" s="773">
        <f>O41/1000000</f>
        <v>-8.4000000000000005E-2</v>
      </c>
      <c r="Q41" s="347"/>
    </row>
    <row r="42" spans="1:17" s="324" customFormat="1" ht="15.95" customHeight="1">
      <c r="A42" s="261">
        <v>29</v>
      </c>
      <c r="B42" s="237" t="s">
        <v>101</v>
      </c>
      <c r="C42" s="265">
        <v>4864906</v>
      </c>
      <c r="D42" s="29" t="s">
        <v>12</v>
      </c>
      <c r="E42" s="30" t="s">
        <v>304</v>
      </c>
      <c r="F42" s="270">
        <v>-1000</v>
      </c>
      <c r="G42" s="245">
        <v>7137</v>
      </c>
      <c r="H42" s="246">
        <v>7066</v>
      </c>
      <c r="I42" s="198">
        <f>G42-H42</f>
        <v>71</v>
      </c>
      <c r="J42" s="198">
        <f>$F42*I42</f>
        <v>-71000</v>
      </c>
      <c r="K42" s="773">
        <f>J42/1000000</f>
        <v>-7.0999999999999994E-2</v>
      </c>
      <c r="L42" s="245">
        <v>998080</v>
      </c>
      <c r="M42" s="246">
        <v>998052</v>
      </c>
      <c r="N42" s="198">
        <f>L42-M42</f>
        <v>28</v>
      </c>
      <c r="O42" s="198">
        <f>$F42*N42</f>
        <v>-28000</v>
      </c>
      <c r="P42" s="773">
        <f>O42/1000000</f>
        <v>-2.8000000000000001E-2</v>
      </c>
      <c r="Q42" s="340"/>
    </row>
    <row r="43" spans="1:17" s="324" customFormat="1" ht="15.95" customHeight="1">
      <c r="A43" s="261"/>
      <c r="B43" s="264" t="s">
        <v>364</v>
      </c>
      <c r="C43" s="265"/>
      <c r="D43" s="330"/>
      <c r="E43" s="331"/>
      <c r="F43" s="270"/>
      <c r="G43" s="245"/>
      <c r="H43" s="246"/>
      <c r="I43" s="198"/>
      <c r="J43" s="198"/>
      <c r="K43" s="773"/>
      <c r="L43" s="245"/>
      <c r="M43" s="246"/>
      <c r="N43" s="198"/>
      <c r="O43" s="198"/>
      <c r="P43" s="773"/>
      <c r="Q43" s="551"/>
    </row>
    <row r="44" spans="1:17" s="324" customFormat="1" ht="15.95" customHeight="1">
      <c r="A44" s="261">
        <v>30</v>
      </c>
      <c r="B44" s="262" t="s">
        <v>98</v>
      </c>
      <c r="C44" s="265">
        <v>5295177</v>
      </c>
      <c r="D44" s="330" t="s">
        <v>12</v>
      </c>
      <c r="E44" s="331" t="s">
        <v>304</v>
      </c>
      <c r="F44" s="270">
        <v>-1000</v>
      </c>
      <c r="G44" s="245">
        <v>125175</v>
      </c>
      <c r="H44" s="246">
        <v>125175</v>
      </c>
      <c r="I44" s="198">
        <f>G44-H44</f>
        <v>0</v>
      </c>
      <c r="J44" s="198">
        <f>$F44*I44</f>
        <v>0</v>
      </c>
      <c r="K44" s="773">
        <f>J44/1000000</f>
        <v>0</v>
      </c>
      <c r="L44" s="245">
        <v>987758</v>
      </c>
      <c r="M44" s="246">
        <v>986137</v>
      </c>
      <c r="N44" s="198">
        <f>L44-M44</f>
        <v>1621</v>
      </c>
      <c r="O44" s="198">
        <f>$F44*N44</f>
        <v>-1621000</v>
      </c>
      <c r="P44" s="773">
        <f>O44/1000000</f>
        <v>-1.621</v>
      </c>
      <c r="Q44" s="513"/>
    </row>
    <row r="45" spans="1:17" s="324" customFormat="1" ht="15.95" customHeight="1">
      <c r="A45" s="261">
        <v>31</v>
      </c>
      <c r="B45" s="262" t="s">
        <v>367</v>
      </c>
      <c r="C45" s="265">
        <v>5128456</v>
      </c>
      <c r="D45" s="330" t="s">
        <v>12</v>
      </c>
      <c r="E45" s="331" t="s">
        <v>304</v>
      </c>
      <c r="F45" s="270">
        <v>-1000</v>
      </c>
      <c r="G45" s="245">
        <v>97159</v>
      </c>
      <c r="H45" s="246">
        <v>97159</v>
      </c>
      <c r="I45" s="198">
        <f>G45-H45</f>
        <v>0</v>
      </c>
      <c r="J45" s="198">
        <f>$F45*I45</f>
        <v>0</v>
      </c>
      <c r="K45" s="773">
        <f>J45/1000000</f>
        <v>0</v>
      </c>
      <c r="L45" s="245">
        <v>4026</v>
      </c>
      <c r="M45" s="246">
        <v>2431</v>
      </c>
      <c r="N45" s="198">
        <f>L45-M45</f>
        <v>1595</v>
      </c>
      <c r="O45" s="198">
        <f>$F45*N45</f>
        <v>-1595000</v>
      </c>
      <c r="P45" s="773">
        <f>O45/1000000</f>
        <v>-1.595</v>
      </c>
      <c r="Q45" s="687"/>
    </row>
    <row r="46" spans="1:17" s="324" customFormat="1" ht="15.95" customHeight="1">
      <c r="A46" s="261">
        <v>32</v>
      </c>
      <c r="B46" s="262" t="s">
        <v>365</v>
      </c>
      <c r="C46" s="265">
        <v>4864830</v>
      </c>
      <c r="D46" s="330" t="s">
        <v>12</v>
      </c>
      <c r="E46" s="331" t="s">
        <v>304</v>
      </c>
      <c r="F46" s="270">
        <v>-5000</v>
      </c>
      <c r="G46" s="245">
        <v>3066</v>
      </c>
      <c r="H46" s="246">
        <v>3066</v>
      </c>
      <c r="I46" s="198">
        <f>G46-H46</f>
        <v>0</v>
      </c>
      <c r="J46" s="198">
        <f>$F46*I46</f>
        <v>0</v>
      </c>
      <c r="K46" s="773">
        <f>J46/1000000</f>
        <v>0</v>
      </c>
      <c r="L46" s="245">
        <v>258</v>
      </c>
      <c r="M46" s="246">
        <v>128</v>
      </c>
      <c r="N46" s="198">
        <f>L46-M46</f>
        <v>130</v>
      </c>
      <c r="O46" s="198">
        <f>$F46*N46</f>
        <v>-650000</v>
      </c>
      <c r="P46" s="773">
        <f>O46/1000000</f>
        <v>-0.65</v>
      </c>
      <c r="Q46" s="567"/>
    </row>
    <row r="47" spans="1:17" s="324" customFormat="1" ht="14.25" customHeight="1">
      <c r="A47" s="261"/>
      <c r="B47" s="264" t="s">
        <v>40</v>
      </c>
      <c r="C47" s="265"/>
      <c r="D47" s="29"/>
      <c r="E47" s="29"/>
      <c r="F47" s="270"/>
      <c r="G47" s="245"/>
      <c r="H47" s="246"/>
      <c r="I47" s="198"/>
      <c r="J47" s="198"/>
      <c r="K47" s="773"/>
      <c r="L47" s="245"/>
      <c r="M47" s="246"/>
      <c r="N47" s="198"/>
      <c r="O47" s="198"/>
      <c r="P47" s="773"/>
      <c r="Q47" s="328"/>
    </row>
    <row r="48" spans="1:17" s="324" customFormat="1" ht="14.25" customHeight="1">
      <c r="A48" s="261"/>
      <c r="B48" s="263" t="s">
        <v>17</v>
      </c>
      <c r="C48" s="265"/>
      <c r="D48" s="33"/>
      <c r="E48" s="33"/>
      <c r="F48" s="270"/>
      <c r="G48" s="245"/>
      <c r="H48" s="246"/>
      <c r="I48" s="198"/>
      <c r="J48" s="198"/>
      <c r="K48" s="773"/>
      <c r="L48" s="245"/>
      <c r="M48" s="246"/>
      <c r="N48" s="198"/>
      <c r="O48" s="198"/>
      <c r="P48" s="773"/>
      <c r="Q48" s="328"/>
    </row>
    <row r="49" spans="1:17" s="324" customFormat="1" ht="14.25" customHeight="1">
      <c r="A49" s="261">
        <v>33</v>
      </c>
      <c r="B49" s="262" t="s">
        <v>18</v>
      </c>
      <c r="C49" s="265">
        <v>4865119</v>
      </c>
      <c r="D49" s="330" t="s">
        <v>12</v>
      </c>
      <c r="E49" s="331" t="s">
        <v>304</v>
      </c>
      <c r="F49" s="270">
        <v>1333.33</v>
      </c>
      <c r="G49" s="245">
        <v>186</v>
      </c>
      <c r="H49" s="246">
        <v>170</v>
      </c>
      <c r="I49" s="252">
        <f>G49-H49</f>
        <v>16</v>
      </c>
      <c r="J49" s="252">
        <f>$F49*I49</f>
        <v>21333.279999999999</v>
      </c>
      <c r="K49" s="803">
        <f>J49/1000000</f>
        <v>2.133328E-2</v>
      </c>
      <c r="L49" s="245">
        <v>6</v>
      </c>
      <c r="M49" s="246">
        <v>6</v>
      </c>
      <c r="N49" s="252">
        <f>L49-M49</f>
        <v>0</v>
      </c>
      <c r="O49" s="252">
        <f>$F49*N49</f>
        <v>0</v>
      </c>
      <c r="P49" s="803">
        <f>O49/1000000</f>
        <v>0</v>
      </c>
      <c r="Q49" s="562" t="s">
        <v>518</v>
      </c>
    </row>
    <row r="50" spans="1:17" s="605" customFormat="1" ht="14.25" customHeight="1">
      <c r="A50" s="261"/>
      <c r="B50" s="262"/>
      <c r="C50" s="265">
        <v>4864899</v>
      </c>
      <c r="D50" s="330" t="s">
        <v>12</v>
      </c>
      <c r="E50" s="331" t="s">
        <v>304</v>
      </c>
      <c r="F50" s="270">
        <v>500</v>
      </c>
      <c r="G50" s="245">
        <v>973028</v>
      </c>
      <c r="H50" s="246">
        <v>972980</v>
      </c>
      <c r="I50" s="252">
        <f>G50-H50</f>
        <v>48</v>
      </c>
      <c r="J50" s="252">
        <f>$F50*I50</f>
        <v>24000</v>
      </c>
      <c r="K50" s="803">
        <f>J50/1000000</f>
        <v>2.4E-2</v>
      </c>
      <c r="L50" s="245">
        <v>992004</v>
      </c>
      <c r="M50" s="246">
        <v>991875</v>
      </c>
      <c r="N50" s="252">
        <f>L50-M50</f>
        <v>129</v>
      </c>
      <c r="O50" s="252">
        <f>$F50*N50</f>
        <v>64500</v>
      </c>
      <c r="P50" s="803">
        <f>O50/1000000</f>
        <v>6.4500000000000002E-2</v>
      </c>
      <c r="Q50" s="562" t="s">
        <v>511</v>
      </c>
    </row>
    <row r="51" spans="1:17" s="324" customFormat="1" ht="15.95" customHeight="1">
      <c r="A51" s="261">
        <v>34</v>
      </c>
      <c r="B51" s="262" t="s">
        <v>19</v>
      </c>
      <c r="C51" s="265">
        <v>4864825</v>
      </c>
      <c r="D51" s="29" t="s">
        <v>12</v>
      </c>
      <c r="E51" s="30" t="s">
        <v>304</v>
      </c>
      <c r="F51" s="270">
        <v>133.33000000000001</v>
      </c>
      <c r="G51" s="245">
        <v>7188</v>
      </c>
      <c r="H51" s="246">
        <v>6887</v>
      </c>
      <c r="I51" s="198">
        <f>G51-H51</f>
        <v>301</v>
      </c>
      <c r="J51" s="198">
        <f>$F51*I51</f>
        <v>40132.33</v>
      </c>
      <c r="K51" s="773">
        <f>J51/1000000</f>
        <v>4.0132330000000001E-2</v>
      </c>
      <c r="L51" s="245">
        <v>8348</v>
      </c>
      <c r="M51" s="246">
        <v>8039</v>
      </c>
      <c r="N51" s="198">
        <f>L51-M51</f>
        <v>309</v>
      </c>
      <c r="O51" s="198">
        <f>$F51*N51</f>
        <v>41198.97</v>
      </c>
      <c r="P51" s="773">
        <f>O51/1000000</f>
        <v>4.1198970000000001E-2</v>
      </c>
      <c r="Q51" s="328"/>
    </row>
    <row r="52" spans="1:17" ht="15.95" customHeight="1">
      <c r="A52" s="261"/>
      <c r="B52" s="264" t="s">
        <v>110</v>
      </c>
      <c r="C52" s="265"/>
      <c r="D52" s="29"/>
      <c r="E52" s="29"/>
      <c r="F52" s="270"/>
      <c r="G52" s="245"/>
      <c r="H52" s="246"/>
      <c r="I52" s="198"/>
      <c r="J52" s="198"/>
      <c r="K52" s="773"/>
      <c r="L52" s="245"/>
      <c r="M52" s="246"/>
      <c r="N52" s="198"/>
      <c r="O52" s="198"/>
      <c r="P52" s="773"/>
      <c r="Q52" s="328"/>
    </row>
    <row r="53" spans="1:17" s="324" customFormat="1" ht="15.95" customHeight="1">
      <c r="A53" s="261">
        <v>35</v>
      </c>
      <c r="B53" s="262" t="s">
        <v>111</v>
      </c>
      <c r="C53" s="265">
        <v>4865137</v>
      </c>
      <c r="D53" s="29" t="s">
        <v>12</v>
      </c>
      <c r="E53" s="30" t="s">
        <v>304</v>
      </c>
      <c r="F53" s="270">
        <v>1000</v>
      </c>
      <c r="G53" s="245">
        <v>0</v>
      </c>
      <c r="H53" s="246">
        <v>0</v>
      </c>
      <c r="I53" s="198">
        <f>G53-H53</f>
        <v>0</v>
      </c>
      <c r="J53" s="198">
        <f>$F53*I53</f>
        <v>0</v>
      </c>
      <c r="K53" s="773">
        <f>J53/1000000</f>
        <v>0</v>
      </c>
      <c r="L53" s="245">
        <v>0</v>
      </c>
      <c r="M53" s="246">
        <v>0</v>
      </c>
      <c r="N53" s="198">
        <f>L53-M53</f>
        <v>0</v>
      </c>
      <c r="O53" s="198">
        <f>$F53*N53</f>
        <v>0</v>
      </c>
      <c r="P53" s="773">
        <f>O53/1000000</f>
        <v>0</v>
      </c>
      <c r="Q53" s="328"/>
    </row>
    <row r="54" spans="1:17" s="351" customFormat="1" ht="15.95" customHeight="1">
      <c r="A54" s="261">
        <v>36</v>
      </c>
      <c r="B54" s="237" t="s">
        <v>112</v>
      </c>
      <c r="C54" s="265">
        <v>4864828</v>
      </c>
      <c r="D54" s="33" t="s">
        <v>12</v>
      </c>
      <c r="E54" s="30" t="s">
        <v>304</v>
      </c>
      <c r="F54" s="270">
        <v>133</v>
      </c>
      <c r="G54" s="245">
        <v>992416</v>
      </c>
      <c r="H54" s="246">
        <v>992416</v>
      </c>
      <c r="I54" s="198">
        <f>G54-H54</f>
        <v>0</v>
      </c>
      <c r="J54" s="198">
        <f>$F54*I54</f>
        <v>0</v>
      </c>
      <c r="K54" s="773">
        <f>J54/1000000</f>
        <v>0</v>
      </c>
      <c r="L54" s="245">
        <v>4828</v>
      </c>
      <c r="M54" s="246">
        <v>5500</v>
      </c>
      <c r="N54" s="198">
        <f>L54-M54</f>
        <v>-672</v>
      </c>
      <c r="O54" s="198">
        <f>$F54*N54</f>
        <v>-89376</v>
      </c>
      <c r="P54" s="773">
        <f>O54/1000000</f>
        <v>-8.9375999999999997E-2</v>
      </c>
      <c r="Q54" s="737"/>
    </row>
    <row r="55" spans="1:17" s="324" customFormat="1" ht="15.95" customHeight="1">
      <c r="A55" s="261"/>
      <c r="B55" s="263" t="s">
        <v>399</v>
      </c>
      <c r="C55" s="265"/>
      <c r="D55" s="33"/>
      <c r="E55" s="30"/>
      <c r="F55" s="270"/>
      <c r="G55" s="245"/>
      <c r="H55" s="246"/>
      <c r="I55" s="198"/>
      <c r="J55" s="198"/>
      <c r="K55" s="773"/>
      <c r="L55" s="245"/>
      <c r="M55" s="246"/>
      <c r="N55" s="198"/>
      <c r="O55" s="198"/>
      <c r="P55" s="773"/>
      <c r="Q55" s="737"/>
    </row>
    <row r="56" spans="1:17" s="324" customFormat="1" ht="15.95" customHeight="1">
      <c r="A56" s="261">
        <v>37</v>
      </c>
      <c r="B56" s="237" t="s">
        <v>34</v>
      </c>
      <c r="C56" s="265">
        <v>5295145</v>
      </c>
      <c r="D56" s="33" t="s">
        <v>12</v>
      </c>
      <c r="E56" s="30" t="s">
        <v>304</v>
      </c>
      <c r="F56" s="270">
        <v>-1000</v>
      </c>
      <c r="G56" s="245">
        <v>975475</v>
      </c>
      <c r="H56" s="246">
        <v>975415</v>
      </c>
      <c r="I56" s="198">
        <f>G56-H56</f>
        <v>60</v>
      </c>
      <c r="J56" s="198">
        <f>$F56*I56</f>
        <v>-60000</v>
      </c>
      <c r="K56" s="773">
        <f>J56/1000000</f>
        <v>-0.06</v>
      </c>
      <c r="L56" s="245">
        <v>990266</v>
      </c>
      <c r="M56" s="246">
        <v>990270</v>
      </c>
      <c r="N56" s="198">
        <f>L56-M56</f>
        <v>-4</v>
      </c>
      <c r="O56" s="198">
        <f>$F56*N56</f>
        <v>4000</v>
      </c>
      <c r="P56" s="773">
        <f>O56/1000000</f>
        <v>4.0000000000000001E-3</v>
      </c>
      <c r="Q56" s="737"/>
    </row>
    <row r="57" spans="1:17" s="354" customFormat="1" ht="15.95" customHeight="1" thickBot="1">
      <c r="A57" s="261">
        <v>38</v>
      </c>
      <c r="B57" s="237" t="s">
        <v>162</v>
      </c>
      <c r="C57" s="265">
        <v>5295146</v>
      </c>
      <c r="D57" s="265" t="s">
        <v>12</v>
      </c>
      <c r="E57" s="265" t="s">
        <v>304</v>
      </c>
      <c r="F57" s="270">
        <v>-1000</v>
      </c>
      <c r="G57" s="245">
        <v>962357</v>
      </c>
      <c r="H57" s="246">
        <v>962295</v>
      </c>
      <c r="I57" s="265">
        <f>G57-H57</f>
        <v>62</v>
      </c>
      <c r="J57" s="265">
        <f>$F57*I57</f>
        <v>-62000</v>
      </c>
      <c r="K57" s="768">
        <f>J57/1000000</f>
        <v>-6.2E-2</v>
      </c>
      <c r="L57" s="245">
        <v>969521</v>
      </c>
      <c r="M57" s="246">
        <v>969523</v>
      </c>
      <c r="N57" s="265">
        <f>L57-M57</f>
        <v>-2</v>
      </c>
      <c r="O57" s="265">
        <f>$F57*N57</f>
        <v>2000</v>
      </c>
      <c r="P57" s="768">
        <f>O57/1000000</f>
        <v>2E-3</v>
      </c>
      <c r="Q57" s="737"/>
    </row>
    <row r="58" spans="1:17" s="351" customFormat="1" ht="15.95" customHeight="1" thickTop="1">
      <c r="A58" s="261"/>
      <c r="B58" s="263" t="s">
        <v>477</v>
      </c>
      <c r="C58" s="265"/>
      <c r="D58" s="265"/>
      <c r="E58" s="265"/>
      <c r="F58" s="270"/>
      <c r="G58" s="245"/>
      <c r="H58" s="246"/>
      <c r="I58" s="265"/>
      <c r="J58" s="265"/>
      <c r="K58" s="803"/>
      <c r="L58" s="246"/>
      <c r="M58" s="246"/>
      <c r="N58" s="265"/>
      <c r="O58" s="265"/>
      <c r="P58" s="803"/>
      <c r="Q58" s="737"/>
    </row>
    <row r="59" spans="1:17" s="640" customFormat="1" ht="15.95" customHeight="1">
      <c r="A59" s="261">
        <v>39</v>
      </c>
      <c r="B59" s="262" t="s">
        <v>478</v>
      </c>
      <c r="C59" s="265" t="s">
        <v>480</v>
      </c>
      <c r="D59" s="251" t="s">
        <v>447</v>
      </c>
      <c r="E59" s="237" t="s">
        <v>304</v>
      </c>
      <c r="F59" s="270">
        <v>-1</v>
      </c>
      <c r="G59" s="245">
        <v>-604000</v>
      </c>
      <c r="H59" s="246">
        <v>-99000</v>
      </c>
      <c r="I59" s="198">
        <f>G59-H59</f>
        <v>-505000</v>
      </c>
      <c r="J59" s="198">
        <f>$F59*I59</f>
        <v>505000</v>
      </c>
      <c r="K59" s="773">
        <f>J59/1000000</f>
        <v>0.505</v>
      </c>
      <c r="L59" s="245">
        <v>0</v>
      </c>
      <c r="M59" s="246">
        <v>0</v>
      </c>
      <c r="N59" s="198">
        <f>L59-M59</f>
        <v>0</v>
      </c>
      <c r="O59" s="198">
        <f>$F59*N59</f>
        <v>0</v>
      </c>
      <c r="P59" s="773">
        <f>O59/1000000</f>
        <v>0</v>
      </c>
      <c r="Q59" s="737"/>
    </row>
    <row r="60" spans="1:17" s="640" customFormat="1" ht="15.95" customHeight="1">
      <c r="A60" s="261">
        <v>40</v>
      </c>
      <c r="B60" s="262" t="s">
        <v>479</v>
      </c>
      <c r="C60" s="265" t="s">
        <v>481</v>
      </c>
      <c r="D60" s="251" t="s">
        <v>447</v>
      </c>
      <c r="E60" s="237" t="s">
        <v>304</v>
      </c>
      <c r="F60" s="270">
        <v>-1</v>
      </c>
      <c r="G60" s="245">
        <v>382000</v>
      </c>
      <c r="H60" s="246">
        <v>311000</v>
      </c>
      <c r="I60" s="265">
        <f>G60-H60</f>
        <v>71000</v>
      </c>
      <c r="J60" s="265">
        <f>$F60*I60</f>
        <v>-71000</v>
      </c>
      <c r="K60" s="768">
        <f>J60/1000000</f>
        <v>-7.0999999999999994E-2</v>
      </c>
      <c r="L60" s="245">
        <v>0</v>
      </c>
      <c r="M60" s="246">
        <v>0</v>
      </c>
      <c r="N60" s="265">
        <f>L60-M60</f>
        <v>0</v>
      </c>
      <c r="O60" s="265">
        <f>$F60*N60</f>
        <v>0</v>
      </c>
      <c r="P60" s="768">
        <f>O60/1000000</f>
        <v>0</v>
      </c>
      <c r="Q60" s="737"/>
    </row>
    <row r="61" spans="1:17" s="605" customFormat="1" ht="6" customHeight="1" thickBot="1">
      <c r="A61" s="515"/>
      <c r="B61" s="560"/>
      <c r="C61" s="266"/>
      <c r="D61" s="778"/>
      <c r="E61" s="356"/>
      <c r="F61" s="779"/>
      <c r="G61" s="326"/>
      <c r="H61" s="327"/>
      <c r="I61" s="780"/>
      <c r="J61" s="780"/>
      <c r="K61" s="804"/>
      <c r="L61" s="327"/>
      <c r="M61" s="327"/>
      <c r="N61" s="780"/>
      <c r="O61" s="780"/>
      <c r="P61" s="804"/>
      <c r="Q61" s="400"/>
    </row>
    <row r="62" spans="1:17" s="324" customFormat="1" ht="15" customHeight="1" thickTop="1">
      <c r="B62" s="14" t="s">
        <v>129</v>
      </c>
      <c r="F62" s="434"/>
      <c r="G62" s="246"/>
      <c r="H62" s="246"/>
      <c r="I62" s="391"/>
      <c r="J62" s="391"/>
      <c r="K62" s="805">
        <f>SUM(K8:K61)-K32</f>
        <v>-0.33175102000000001</v>
      </c>
      <c r="N62" s="391"/>
      <c r="O62" s="391"/>
      <c r="P62" s="805">
        <f>SUM(P8:P61)-P32</f>
        <v>-7.7460595899999998</v>
      </c>
    </row>
    <row r="63" spans="1:17" s="324" customFormat="1" ht="1.5" customHeight="1">
      <c r="B63" s="14"/>
      <c r="F63" s="434"/>
      <c r="G63" s="246"/>
      <c r="H63" s="246"/>
      <c r="I63" s="391"/>
      <c r="J63" s="391"/>
      <c r="K63" s="806"/>
      <c r="N63" s="391"/>
      <c r="O63" s="391"/>
      <c r="P63" s="806"/>
    </row>
    <row r="64" spans="1:17" s="324" customFormat="1" ht="16.5">
      <c r="B64" s="14" t="s">
        <v>130</v>
      </c>
      <c r="F64" s="434"/>
      <c r="G64" s="246"/>
      <c r="H64" s="246"/>
      <c r="I64" s="391"/>
      <c r="J64" s="391"/>
      <c r="K64" s="805">
        <f>SUM(K62:K63)</f>
        <v>-0.33175102000000001</v>
      </c>
      <c r="N64" s="391"/>
      <c r="O64" s="391"/>
      <c r="P64" s="805">
        <f>SUM(P62:P63)</f>
        <v>-7.7460595899999998</v>
      </c>
    </row>
    <row r="65" spans="1:17" s="324" customFormat="1" ht="15">
      <c r="F65" s="434"/>
      <c r="G65" s="246"/>
      <c r="H65" s="246"/>
      <c r="K65" s="501"/>
      <c r="P65" s="501"/>
    </row>
    <row r="66" spans="1:17" s="324" customFormat="1" ht="15">
      <c r="F66" s="434"/>
      <c r="G66" s="246"/>
      <c r="H66" s="246"/>
      <c r="K66" s="501"/>
      <c r="P66" s="501"/>
      <c r="Q66" s="627" t="str">
        <f>NDPL!$Q$1</f>
        <v>JULY-2023</v>
      </c>
    </row>
    <row r="67" spans="1:17" s="324" customFormat="1" ht="15">
      <c r="F67" s="434"/>
      <c r="G67" s="246"/>
      <c r="H67" s="246"/>
      <c r="K67" s="501"/>
      <c r="P67" s="501"/>
    </row>
    <row r="68" spans="1:17" s="324" customFormat="1" ht="15">
      <c r="F68" s="434"/>
      <c r="G68" s="246"/>
      <c r="H68" s="246"/>
      <c r="K68" s="501"/>
      <c r="P68" s="501"/>
      <c r="Q68" s="627"/>
    </row>
    <row r="69" spans="1:17" s="324" customFormat="1" ht="18.75" thickBot="1">
      <c r="A69" s="68" t="s">
        <v>222</v>
      </c>
      <c r="F69" s="434"/>
      <c r="G69" s="628"/>
      <c r="H69" s="628"/>
      <c r="I69" s="35" t="s">
        <v>7</v>
      </c>
      <c r="J69" s="351"/>
      <c r="K69" s="801"/>
      <c r="L69" s="351"/>
      <c r="M69" s="351"/>
      <c r="N69" s="35" t="s">
        <v>352</v>
      </c>
      <c r="O69" s="351"/>
      <c r="P69" s="801"/>
    </row>
    <row r="70" spans="1:17" s="324" customFormat="1" ht="39.75" thickTop="1" thickBot="1">
      <c r="A70" s="367" t="s">
        <v>8</v>
      </c>
      <c r="B70" s="368" t="s">
        <v>9</v>
      </c>
      <c r="C70" s="369" t="s">
        <v>1</v>
      </c>
      <c r="D70" s="369" t="s">
        <v>2</v>
      </c>
      <c r="E70" s="369" t="s">
        <v>3</v>
      </c>
      <c r="F70" s="369" t="s">
        <v>10</v>
      </c>
      <c r="G70" s="367" t="str">
        <f>NDPL!G5</f>
        <v>FINAL READING 31/07/2023</v>
      </c>
      <c r="H70" s="369" t="str">
        <f>NDPL!H5</f>
        <v>INTIAL READING 01/07/2023</v>
      </c>
      <c r="I70" s="369" t="s">
        <v>4</v>
      </c>
      <c r="J70" s="369" t="s">
        <v>5</v>
      </c>
      <c r="K70" s="807" t="s">
        <v>6</v>
      </c>
      <c r="L70" s="367" t="str">
        <f>NDPL!G5</f>
        <v>FINAL READING 31/07/2023</v>
      </c>
      <c r="M70" s="369" t="str">
        <f>NDPL!H5</f>
        <v>INTIAL READING 01/07/2023</v>
      </c>
      <c r="N70" s="369" t="s">
        <v>4</v>
      </c>
      <c r="O70" s="369" t="s">
        <v>5</v>
      </c>
      <c r="P70" s="807" t="s">
        <v>6</v>
      </c>
      <c r="Q70" s="385" t="s">
        <v>269</v>
      </c>
    </row>
    <row r="71" spans="1:17" s="324" customFormat="1" ht="17.25" thickTop="1" thickBot="1">
      <c r="A71" s="613"/>
      <c r="B71" s="629"/>
      <c r="C71" s="613"/>
      <c r="D71" s="613"/>
      <c r="E71" s="613"/>
      <c r="F71" s="630"/>
      <c r="G71" s="613"/>
      <c r="H71" s="613"/>
      <c r="I71" s="613"/>
      <c r="J71" s="613"/>
      <c r="K71" s="808"/>
      <c r="L71" s="613"/>
      <c r="M71" s="613"/>
      <c r="N71" s="613"/>
      <c r="O71" s="613"/>
      <c r="P71" s="808"/>
    </row>
    <row r="72" spans="1:17" s="324" customFormat="1" ht="15.95" customHeight="1" thickTop="1">
      <c r="A72" s="259"/>
      <c r="B72" s="260" t="s">
        <v>116</v>
      </c>
      <c r="C72" s="25"/>
      <c r="D72" s="25"/>
      <c r="E72" s="25"/>
      <c r="F72" s="238"/>
      <c r="G72" s="19"/>
      <c r="H72" s="333"/>
      <c r="I72" s="333"/>
      <c r="J72" s="333"/>
      <c r="K72" s="809"/>
      <c r="L72" s="19"/>
      <c r="M72" s="333"/>
      <c r="N72" s="333"/>
      <c r="O72" s="333"/>
      <c r="P72" s="809"/>
      <c r="Q72" s="390"/>
    </row>
    <row r="73" spans="1:17" s="324" customFormat="1" ht="15.95" customHeight="1">
      <c r="A73" s="261">
        <v>1</v>
      </c>
      <c r="B73" s="262" t="s">
        <v>14</v>
      </c>
      <c r="C73" s="265">
        <v>4864977</v>
      </c>
      <c r="D73" s="29" t="s">
        <v>12</v>
      </c>
      <c r="E73" s="30" t="s">
        <v>304</v>
      </c>
      <c r="F73" s="270">
        <v>-1000</v>
      </c>
      <c r="G73" s="245">
        <v>626</v>
      </c>
      <c r="H73" s="246">
        <v>651</v>
      </c>
      <c r="I73" s="246">
        <f>G73-H73</f>
        <v>-25</v>
      </c>
      <c r="J73" s="246">
        <f>$F73*I73</f>
        <v>25000</v>
      </c>
      <c r="K73" s="767">
        <f>J73/1000000</f>
        <v>2.5000000000000001E-2</v>
      </c>
      <c r="L73" s="245">
        <v>367</v>
      </c>
      <c r="M73" s="246">
        <v>378</v>
      </c>
      <c r="N73" s="246">
        <f>L73-M73</f>
        <v>-11</v>
      </c>
      <c r="O73" s="246">
        <f>$F73*N73</f>
        <v>11000</v>
      </c>
      <c r="P73" s="767">
        <f>O73/1000000</f>
        <v>1.0999999999999999E-2</v>
      </c>
      <c r="Q73" s="336"/>
    </row>
    <row r="74" spans="1:17" s="324" customFormat="1" ht="15.95" customHeight="1">
      <c r="A74" s="261">
        <v>2</v>
      </c>
      <c r="B74" s="262" t="s">
        <v>15</v>
      </c>
      <c r="C74" s="265">
        <v>5295153</v>
      </c>
      <c r="D74" s="29" t="s">
        <v>12</v>
      </c>
      <c r="E74" s="30" t="s">
        <v>304</v>
      </c>
      <c r="F74" s="270">
        <v>-1000</v>
      </c>
      <c r="G74" s="245">
        <v>982098</v>
      </c>
      <c r="H74" s="246">
        <v>982107</v>
      </c>
      <c r="I74" s="246">
        <f>G74-H74</f>
        <v>-9</v>
      </c>
      <c r="J74" s="246">
        <f>$F74*I74</f>
        <v>9000</v>
      </c>
      <c r="K74" s="767">
        <f>J74/1000000</f>
        <v>8.9999999999999993E-3</v>
      </c>
      <c r="L74" s="245">
        <v>933958</v>
      </c>
      <c r="M74" s="246">
        <v>933958</v>
      </c>
      <c r="N74" s="246">
        <f>L74-M74</f>
        <v>0</v>
      </c>
      <c r="O74" s="246">
        <f>$F74*N74</f>
        <v>0</v>
      </c>
      <c r="P74" s="767">
        <f>O74/1000000</f>
        <v>0</v>
      </c>
      <c r="Q74" s="328"/>
    </row>
    <row r="75" spans="1:17" s="324" customFormat="1" ht="15">
      <c r="A75" s="261">
        <v>3</v>
      </c>
      <c r="B75" s="262" t="s">
        <v>16</v>
      </c>
      <c r="C75" s="265">
        <v>5100230</v>
      </c>
      <c r="D75" s="29" t="s">
        <v>12</v>
      </c>
      <c r="E75" s="30" t="s">
        <v>304</v>
      </c>
      <c r="F75" s="270">
        <v>-1000</v>
      </c>
      <c r="G75" s="245">
        <v>247</v>
      </c>
      <c r="H75" s="246">
        <v>276</v>
      </c>
      <c r="I75" s="246">
        <f>G75-H75</f>
        <v>-29</v>
      </c>
      <c r="J75" s="246">
        <f>$F75*I75</f>
        <v>29000</v>
      </c>
      <c r="K75" s="767">
        <f>J75/1000000</f>
        <v>2.9000000000000001E-2</v>
      </c>
      <c r="L75" s="245">
        <v>89</v>
      </c>
      <c r="M75" s="246">
        <v>114</v>
      </c>
      <c r="N75" s="246">
        <f>L75-M75</f>
        <v>-25</v>
      </c>
      <c r="O75" s="246">
        <f>$F75*N75</f>
        <v>25000</v>
      </c>
      <c r="P75" s="767">
        <f>O75/1000000</f>
        <v>2.5000000000000001E-2</v>
      </c>
      <c r="Q75" s="325"/>
    </row>
    <row r="76" spans="1:17" s="324" customFormat="1" ht="15">
      <c r="A76" s="261">
        <v>4</v>
      </c>
      <c r="B76" s="262" t="s">
        <v>152</v>
      </c>
      <c r="C76" s="265">
        <v>4864812</v>
      </c>
      <c r="D76" s="29" t="s">
        <v>12</v>
      </c>
      <c r="E76" s="30" t="s">
        <v>304</v>
      </c>
      <c r="F76" s="270">
        <v>-1000</v>
      </c>
      <c r="G76" s="245">
        <v>2349</v>
      </c>
      <c r="H76" s="246">
        <v>2497</v>
      </c>
      <c r="I76" s="246">
        <f>G76-H76</f>
        <v>-148</v>
      </c>
      <c r="J76" s="246">
        <f>$F76*I76</f>
        <v>148000</v>
      </c>
      <c r="K76" s="767">
        <f>J76/1000000</f>
        <v>0.14799999999999999</v>
      </c>
      <c r="L76" s="245">
        <v>999765</v>
      </c>
      <c r="M76" s="246">
        <v>999787</v>
      </c>
      <c r="N76" s="246">
        <f>L76-M76</f>
        <v>-22</v>
      </c>
      <c r="O76" s="246">
        <f>$F76*N76</f>
        <v>22000</v>
      </c>
      <c r="P76" s="767">
        <f>O76/1000000</f>
        <v>2.1999999999999999E-2</v>
      </c>
      <c r="Q76" s="583"/>
    </row>
    <row r="77" spans="1:17" s="324" customFormat="1" ht="15.95" customHeight="1">
      <c r="A77" s="261"/>
      <c r="B77" s="263" t="s">
        <v>117</v>
      </c>
      <c r="C77" s="265"/>
      <c r="D77" s="33"/>
      <c r="E77" s="33"/>
      <c r="F77" s="270"/>
      <c r="G77" s="245"/>
      <c r="H77" s="246"/>
      <c r="I77" s="339"/>
      <c r="J77" s="339"/>
      <c r="K77" s="810"/>
      <c r="L77" s="245"/>
      <c r="M77" s="246"/>
      <c r="N77" s="339"/>
      <c r="O77" s="339"/>
      <c r="P77" s="810"/>
      <c r="Q77" s="328"/>
    </row>
    <row r="78" spans="1:17" s="324" customFormat="1" ht="15" customHeight="1">
      <c r="A78" s="261">
        <v>5</v>
      </c>
      <c r="B78" s="262" t="s">
        <v>118</v>
      </c>
      <c r="C78" s="265">
        <v>4864978</v>
      </c>
      <c r="D78" s="29" t="s">
        <v>12</v>
      </c>
      <c r="E78" s="30" t="s">
        <v>304</v>
      </c>
      <c r="F78" s="270">
        <v>-1000</v>
      </c>
      <c r="G78" s="245">
        <v>41739</v>
      </c>
      <c r="H78" s="246">
        <v>41713</v>
      </c>
      <c r="I78" s="339">
        <f>G78-H78</f>
        <v>26</v>
      </c>
      <c r="J78" s="339">
        <f>$F78*I78</f>
        <v>-26000</v>
      </c>
      <c r="K78" s="810">
        <f>J78/1000000</f>
        <v>-2.5999999999999999E-2</v>
      </c>
      <c r="L78" s="245">
        <v>998680</v>
      </c>
      <c r="M78" s="246">
        <v>998659</v>
      </c>
      <c r="N78" s="339">
        <f>L78-M78</f>
        <v>21</v>
      </c>
      <c r="O78" s="339">
        <f>$F78*N78</f>
        <v>-21000</v>
      </c>
      <c r="P78" s="810">
        <f>O78/1000000</f>
        <v>-2.1000000000000001E-2</v>
      </c>
      <c r="Q78" s="328"/>
    </row>
    <row r="79" spans="1:17" s="324" customFormat="1" ht="15" customHeight="1">
      <c r="A79" s="261">
        <v>6</v>
      </c>
      <c r="B79" s="262" t="s">
        <v>119</v>
      </c>
      <c r="C79" s="265">
        <v>5128466</v>
      </c>
      <c r="D79" s="29" t="s">
        <v>12</v>
      </c>
      <c r="E79" s="30" t="s">
        <v>304</v>
      </c>
      <c r="F79" s="270">
        <v>-500</v>
      </c>
      <c r="G79" s="245">
        <v>24644</v>
      </c>
      <c r="H79" s="246">
        <v>24562</v>
      </c>
      <c r="I79" s="339">
        <f>G79-H79</f>
        <v>82</v>
      </c>
      <c r="J79" s="339">
        <f>$F79*I79</f>
        <v>-41000</v>
      </c>
      <c r="K79" s="810">
        <f>J79/1000000</f>
        <v>-4.1000000000000002E-2</v>
      </c>
      <c r="L79" s="245">
        <v>1302</v>
      </c>
      <c r="M79" s="246">
        <v>1295</v>
      </c>
      <c r="N79" s="339">
        <f>L79-M79</f>
        <v>7</v>
      </c>
      <c r="O79" s="339">
        <f>$F79*N79</f>
        <v>-3500</v>
      </c>
      <c r="P79" s="810">
        <f>O79/1000000</f>
        <v>-3.5000000000000001E-3</v>
      </c>
      <c r="Q79" s="328"/>
    </row>
    <row r="80" spans="1:17" s="324" customFormat="1" ht="15" customHeight="1">
      <c r="A80" s="261">
        <v>7</v>
      </c>
      <c r="B80" s="262" t="s">
        <v>120</v>
      </c>
      <c r="C80" s="265">
        <v>4864973</v>
      </c>
      <c r="D80" s="29" t="s">
        <v>12</v>
      </c>
      <c r="E80" s="30" t="s">
        <v>304</v>
      </c>
      <c r="F80" s="270">
        <v>-1000</v>
      </c>
      <c r="G80" s="245">
        <v>428</v>
      </c>
      <c r="H80" s="246">
        <v>502</v>
      </c>
      <c r="I80" s="339">
        <f>G80-H80</f>
        <v>-74</v>
      </c>
      <c r="J80" s="339">
        <f>$F80*I80</f>
        <v>74000</v>
      </c>
      <c r="K80" s="810">
        <f>J80/1000000</f>
        <v>7.3999999999999996E-2</v>
      </c>
      <c r="L80" s="245">
        <v>31</v>
      </c>
      <c r="M80" s="246">
        <v>31</v>
      </c>
      <c r="N80" s="339">
        <f>L80-M80</f>
        <v>0</v>
      </c>
      <c r="O80" s="339">
        <f>$F80*N80</f>
        <v>0</v>
      </c>
      <c r="P80" s="810">
        <f>O80/1000000</f>
        <v>0</v>
      </c>
      <c r="Q80" s="328"/>
    </row>
    <row r="81" spans="1:18" s="752" customFormat="1" ht="15" customHeight="1">
      <c r="A81" s="781">
        <v>8</v>
      </c>
      <c r="B81" s="782" t="s">
        <v>121</v>
      </c>
      <c r="C81" s="783">
        <v>5295133</v>
      </c>
      <c r="D81" s="47" t="s">
        <v>12</v>
      </c>
      <c r="E81" s="48" t="s">
        <v>304</v>
      </c>
      <c r="F81" s="270">
        <v>-1000</v>
      </c>
      <c r="G81" s="245">
        <v>45703</v>
      </c>
      <c r="H81" s="246">
        <v>45703</v>
      </c>
      <c r="I81" s="339">
        <f>G81-H81</f>
        <v>0</v>
      </c>
      <c r="J81" s="339">
        <f>$F81*I81</f>
        <v>0</v>
      </c>
      <c r="K81" s="810">
        <f>J81/1000000</f>
        <v>0</v>
      </c>
      <c r="L81" s="245">
        <v>999401</v>
      </c>
      <c r="M81" s="246">
        <v>999415</v>
      </c>
      <c r="N81" s="339">
        <f>L81-M81</f>
        <v>-14</v>
      </c>
      <c r="O81" s="339">
        <f>$F81*N81</f>
        <v>14000</v>
      </c>
      <c r="P81" s="810">
        <f>O81/1000000</f>
        <v>1.4E-2</v>
      </c>
      <c r="Q81" s="784"/>
    </row>
    <row r="82" spans="1:18" s="324" customFormat="1" ht="15.75" customHeight="1">
      <c r="A82" s="261">
        <v>9</v>
      </c>
      <c r="B82" s="262" t="s">
        <v>122</v>
      </c>
      <c r="C82" s="265">
        <v>4865024</v>
      </c>
      <c r="D82" s="29" t="s">
        <v>12</v>
      </c>
      <c r="E82" s="30" t="s">
        <v>304</v>
      </c>
      <c r="F82" s="270">
        <v>-1000</v>
      </c>
      <c r="G82" s="245">
        <v>1918</v>
      </c>
      <c r="H82" s="246">
        <v>1981</v>
      </c>
      <c r="I82" s="246">
        <f>G82-H82</f>
        <v>-63</v>
      </c>
      <c r="J82" s="246">
        <f>$F82*I82</f>
        <v>63000</v>
      </c>
      <c r="K82" s="767">
        <f>J82/1000000</f>
        <v>6.3E-2</v>
      </c>
      <c r="L82" s="245">
        <v>77</v>
      </c>
      <c r="M82" s="246">
        <v>77</v>
      </c>
      <c r="N82" s="246">
        <f>L82-M82</f>
        <v>0</v>
      </c>
      <c r="O82" s="246">
        <f>$F82*N82</f>
        <v>0</v>
      </c>
      <c r="P82" s="767">
        <f>O82/1000000</f>
        <v>0</v>
      </c>
      <c r="Q82" s="583"/>
    </row>
    <row r="83" spans="1:18" s="324" customFormat="1" ht="15.75" customHeight="1">
      <c r="A83" s="261"/>
      <c r="B83" s="264" t="s">
        <v>123</v>
      </c>
      <c r="C83" s="265"/>
      <c r="D83" s="29"/>
      <c r="E83" s="29"/>
      <c r="F83" s="270"/>
      <c r="G83" s="245"/>
      <c r="H83" s="246"/>
      <c r="I83" s="339"/>
      <c r="J83" s="339"/>
      <c r="K83" s="810"/>
      <c r="L83" s="245"/>
      <c r="M83" s="246"/>
      <c r="N83" s="339"/>
      <c r="O83" s="339"/>
      <c r="P83" s="810"/>
      <c r="Q83" s="328"/>
    </row>
    <row r="84" spans="1:18" s="605" customFormat="1" ht="15.95" customHeight="1">
      <c r="A84" s="261">
        <v>10</v>
      </c>
      <c r="B84" s="262" t="s">
        <v>124</v>
      </c>
      <c r="C84" s="265">
        <v>5295129</v>
      </c>
      <c r="D84" s="29" t="s">
        <v>12</v>
      </c>
      <c r="E84" s="30" t="s">
        <v>304</v>
      </c>
      <c r="F84" s="270">
        <v>-1000</v>
      </c>
      <c r="G84" s="245">
        <v>973125</v>
      </c>
      <c r="H84" s="246">
        <v>973110</v>
      </c>
      <c r="I84" s="339">
        <f>G84-H84</f>
        <v>15</v>
      </c>
      <c r="J84" s="339">
        <f>$F84*I84</f>
        <v>-15000</v>
      </c>
      <c r="K84" s="810">
        <f>J84/1000000</f>
        <v>-1.4999999999999999E-2</v>
      </c>
      <c r="L84" s="245">
        <v>968679</v>
      </c>
      <c r="M84" s="246">
        <v>968630</v>
      </c>
      <c r="N84" s="339">
        <f>L84-M84</f>
        <v>49</v>
      </c>
      <c r="O84" s="339">
        <f>$F84*N84</f>
        <v>-49000</v>
      </c>
      <c r="P84" s="810">
        <f>O84/1000000</f>
        <v>-4.9000000000000002E-2</v>
      </c>
      <c r="Q84" s="328"/>
    </row>
    <row r="85" spans="1:18" s="324" customFormat="1" ht="15.95" customHeight="1">
      <c r="A85" s="261">
        <v>11</v>
      </c>
      <c r="B85" s="262" t="s">
        <v>125</v>
      </c>
      <c r="C85" s="265">
        <v>5128429</v>
      </c>
      <c r="D85" s="29" t="s">
        <v>12</v>
      </c>
      <c r="E85" s="30" t="s">
        <v>304</v>
      </c>
      <c r="F85" s="270">
        <v>-1000</v>
      </c>
      <c r="G85" s="245">
        <v>1157</v>
      </c>
      <c r="H85" s="246">
        <v>1157</v>
      </c>
      <c r="I85" s="339">
        <f>G85-H85</f>
        <v>0</v>
      </c>
      <c r="J85" s="339">
        <f>$F85*I85</f>
        <v>0</v>
      </c>
      <c r="K85" s="810">
        <f>J85/1000000</f>
        <v>0</v>
      </c>
      <c r="L85" s="245">
        <v>399</v>
      </c>
      <c r="M85" s="246">
        <v>161</v>
      </c>
      <c r="N85" s="339">
        <f>L85-M85</f>
        <v>238</v>
      </c>
      <c r="O85" s="339">
        <f>$F85*N85</f>
        <v>-238000</v>
      </c>
      <c r="P85" s="810">
        <f>O85/1000000</f>
        <v>-0.23799999999999999</v>
      </c>
      <c r="Q85" s="336"/>
    </row>
    <row r="86" spans="1:18" s="324" customFormat="1" ht="15.95" customHeight="1">
      <c r="A86" s="261"/>
      <c r="B86" s="263" t="s">
        <v>126</v>
      </c>
      <c r="C86" s="265"/>
      <c r="D86" s="33"/>
      <c r="E86" s="33"/>
      <c r="F86" s="270"/>
      <c r="G86" s="245"/>
      <c r="H86" s="246"/>
      <c r="I86" s="339"/>
      <c r="J86" s="339"/>
      <c r="K86" s="810"/>
      <c r="L86" s="245"/>
      <c r="M86" s="246"/>
      <c r="N86" s="339"/>
      <c r="O86" s="339"/>
      <c r="P86" s="810"/>
      <c r="Q86" s="328"/>
    </row>
    <row r="87" spans="1:18" s="324" customFormat="1" ht="19.5" customHeight="1">
      <c r="A87" s="261">
        <v>12</v>
      </c>
      <c r="B87" s="262" t="s">
        <v>127</v>
      </c>
      <c r="C87" s="265">
        <v>4864838</v>
      </c>
      <c r="D87" s="29" t="s">
        <v>12</v>
      </c>
      <c r="E87" s="30" t="s">
        <v>304</v>
      </c>
      <c r="F87" s="270">
        <v>-5000</v>
      </c>
      <c r="G87" s="245">
        <v>14045</v>
      </c>
      <c r="H87" s="246">
        <v>14043</v>
      </c>
      <c r="I87" s="339">
        <f>G87-H87</f>
        <v>2</v>
      </c>
      <c r="J87" s="339">
        <f>$F87*I87</f>
        <v>-10000</v>
      </c>
      <c r="K87" s="810">
        <f>J87/1000000</f>
        <v>-0.01</v>
      </c>
      <c r="L87" s="245">
        <v>416</v>
      </c>
      <c r="M87" s="246">
        <v>253</v>
      </c>
      <c r="N87" s="339">
        <f>L87-M87</f>
        <v>163</v>
      </c>
      <c r="O87" s="339">
        <f>$F87*N87</f>
        <v>-815000</v>
      </c>
      <c r="P87" s="810">
        <f>O87/1000000</f>
        <v>-0.81499999999999995</v>
      </c>
      <c r="Q87" s="335"/>
    </row>
    <row r="88" spans="1:18" s="324" customFormat="1" ht="19.5" customHeight="1">
      <c r="A88" s="261">
        <v>13</v>
      </c>
      <c r="B88" s="262" t="s">
        <v>128</v>
      </c>
      <c r="C88" s="265">
        <v>4864929</v>
      </c>
      <c r="D88" s="29" t="s">
        <v>12</v>
      </c>
      <c r="E88" s="30" t="s">
        <v>304</v>
      </c>
      <c r="F88" s="270">
        <v>-1000</v>
      </c>
      <c r="G88" s="245">
        <v>30327</v>
      </c>
      <c r="H88" s="246">
        <v>30323</v>
      </c>
      <c r="I88" s="246">
        <f>G88-H88</f>
        <v>4</v>
      </c>
      <c r="J88" s="246">
        <f>$F88*I88</f>
        <v>-4000</v>
      </c>
      <c r="K88" s="767">
        <f>J88/1000000</f>
        <v>-4.0000000000000001E-3</v>
      </c>
      <c r="L88" s="245">
        <v>386</v>
      </c>
      <c r="M88" s="246">
        <v>206</v>
      </c>
      <c r="N88" s="246">
        <f>L88-M88</f>
        <v>180</v>
      </c>
      <c r="O88" s="246">
        <f>$F88*N88</f>
        <v>-180000</v>
      </c>
      <c r="P88" s="767">
        <f>O88/1000000</f>
        <v>-0.18</v>
      </c>
      <c r="Q88" s="335"/>
    </row>
    <row r="89" spans="1:18" s="324" customFormat="1" ht="19.5" customHeight="1">
      <c r="A89" s="261">
        <v>14</v>
      </c>
      <c r="B89" s="262" t="s">
        <v>366</v>
      </c>
      <c r="C89" s="265">
        <v>4864931</v>
      </c>
      <c r="D89" s="29" t="s">
        <v>12</v>
      </c>
      <c r="E89" s="30" t="s">
        <v>304</v>
      </c>
      <c r="F89" s="270">
        <v>-1000</v>
      </c>
      <c r="G89" s="245">
        <v>10465</v>
      </c>
      <c r="H89" s="246">
        <v>10433</v>
      </c>
      <c r="I89" s="246">
        <f>G89-H89</f>
        <v>32</v>
      </c>
      <c r="J89" s="246">
        <f>$F89*I89</f>
        <v>-32000</v>
      </c>
      <c r="K89" s="767">
        <f>J89/1000000</f>
        <v>-3.2000000000000001E-2</v>
      </c>
      <c r="L89" s="245">
        <v>134</v>
      </c>
      <c r="M89" s="246">
        <v>18</v>
      </c>
      <c r="N89" s="246">
        <f>L89-M89</f>
        <v>116</v>
      </c>
      <c r="O89" s="246">
        <f>$F89*N89</f>
        <v>-116000</v>
      </c>
      <c r="P89" s="767">
        <f>O89/1000000</f>
        <v>-0.11600000000000001</v>
      </c>
      <c r="Q89" s="328"/>
    </row>
    <row r="90" spans="1:18" s="354" customFormat="1" ht="15.75" thickBot="1">
      <c r="A90" s="515"/>
      <c r="B90" s="585"/>
      <c r="C90" s="266"/>
      <c r="D90" s="69"/>
      <c r="E90" s="356"/>
      <c r="F90" s="266"/>
      <c r="G90" s="326"/>
      <c r="H90" s="327"/>
      <c r="I90" s="327"/>
      <c r="J90" s="327"/>
      <c r="K90" s="811"/>
      <c r="L90" s="326"/>
      <c r="M90" s="327"/>
      <c r="N90" s="327"/>
      <c r="O90" s="327"/>
      <c r="P90" s="811"/>
      <c r="Q90" s="586"/>
    </row>
    <row r="91" spans="1:18" ht="18.75" thickTop="1">
      <c r="A91" s="324"/>
      <c r="B91" s="219" t="s">
        <v>224</v>
      </c>
      <c r="C91" s="324"/>
      <c r="D91" s="324"/>
      <c r="E91" s="324"/>
      <c r="F91" s="434"/>
      <c r="G91" s="324"/>
      <c r="H91" s="324"/>
      <c r="I91" s="391"/>
      <c r="J91" s="391"/>
      <c r="K91" s="103">
        <f>SUM(K73:K90)</f>
        <v>0.21999999999999995</v>
      </c>
      <c r="L91" s="351"/>
      <c r="M91" s="324"/>
      <c r="N91" s="391"/>
      <c r="O91" s="391"/>
      <c r="P91" s="103">
        <f>SUM(P73:P90)</f>
        <v>-1.3505</v>
      </c>
      <c r="Q91" s="324"/>
    </row>
    <row r="92" spans="1:18" ht="18">
      <c r="A92" s="324"/>
      <c r="B92" s="219"/>
      <c r="C92" s="324"/>
      <c r="D92" s="324"/>
      <c r="E92" s="324"/>
      <c r="F92" s="434"/>
      <c r="G92" s="324"/>
      <c r="H92" s="324"/>
      <c r="I92" s="391"/>
      <c r="J92" s="391"/>
      <c r="K92" s="812"/>
      <c r="L92" s="351"/>
      <c r="M92" s="324"/>
      <c r="N92" s="391"/>
      <c r="O92" s="391"/>
      <c r="P92" s="774"/>
      <c r="Q92" s="324"/>
    </row>
    <row r="93" spans="1:18" ht="18">
      <c r="A93" s="324"/>
      <c r="B93" s="219" t="s">
        <v>134</v>
      </c>
      <c r="C93" s="324"/>
      <c r="D93" s="324"/>
      <c r="E93" s="324"/>
      <c r="F93" s="434"/>
      <c r="G93" s="324"/>
      <c r="H93" s="324"/>
      <c r="I93" s="391"/>
      <c r="J93" s="391"/>
      <c r="K93" s="103">
        <f>SUM(K91:K92)</f>
        <v>0.21999999999999995</v>
      </c>
      <c r="L93" s="351"/>
      <c r="M93" s="324"/>
      <c r="N93" s="391"/>
      <c r="O93" s="391"/>
      <c r="P93" s="103">
        <f>SUM(P91:P92)</f>
        <v>-1.3505</v>
      </c>
      <c r="Q93" s="324"/>
    </row>
    <row r="94" spans="1:18" ht="15">
      <c r="A94" s="324"/>
      <c r="B94" s="324"/>
      <c r="C94" s="324"/>
      <c r="D94" s="324"/>
      <c r="E94" s="324"/>
      <c r="F94" s="434"/>
      <c r="G94" s="324"/>
      <c r="H94" s="324"/>
      <c r="I94" s="391"/>
      <c r="J94" s="391"/>
      <c r="K94" s="812"/>
      <c r="L94" s="351"/>
      <c r="M94" s="324"/>
      <c r="N94" s="391"/>
      <c r="O94" s="391"/>
      <c r="P94" s="812"/>
      <c r="Q94" s="324"/>
    </row>
    <row r="95" spans="1:18" ht="15">
      <c r="A95" s="324"/>
      <c r="B95" s="324"/>
      <c r="C95" s="324"/>
      <c r="D95" s="324"/>
      <c r="E95" s="324"/>
      <c r="F95" s="434"/>
      <c r="G95" s="324"/>
      <c r="H95" s="324"/>
      <c r="I95" s="391"/>
      <c r="J95" s="391"/>
      <c r="K95" s="812"/>
      <c r="L95" s="351"/>
      <c r="M95" s="324"/>
      <c r="N95" s="391"/>
      <c r="O95" s="391"/>
      <c r="P95" s="812"/>
      <c r="Q95" s="324"/>
    </row>
    <row r="96" spans="1:18" ht="15">
      <c r="A96" s="324"/>
      <c r="B96" s="324"/>
      <c r="C96" s="324"/>
      <c r="D96" s="324"/>
      <c r="E96" s="324"/>
      <c r="F96" s="434"/>
      <c r="G96" s="324"/>
      <c r="H96" s="324"/>
      <c r="I96" s="391"/>
      <c r="J96" s="391"/>
      <c r="K96" s="812"/>
      <c r="L96" s="351"/>
      <c r="M96" s="324"/>
      <c r="N96" s="391"/>
      <c r="O96" s="391"/>
      <c r="P96" s="812"/>
      <c r="Q96" s="627" t="str">
        <f>NDPL!Q1</f>
        <v>JULY-2023</v>
      </c>
      <c r="R96" s="178"/>
    </row>
    <row r="97" spans="1:17" ht="18.75" thickBot="1">
      <c r="A97" s="227" t="s">
        <v>223</v>
      </c>
      <c r="B97" s="324"/>
      <c r="C97" s="324"/>
      <c r="D97" s="324"/>
      <c r="E97" s="324"/>
      <c r="F97" s="434"/>
      <c r="G97" s="628"/>
      <c r="H97" s="628"/>
      <c r="I97" s="35" t="s">
        <v>7</v>
      </c>
      <c r="J97" s="351"/>
      <c r="K97" s="801"/>
      <c r="L97" s="351"/>
      <c r="M97" s="351"/>
      <c r="N97" s="35" t="s">
        <v>352</v>
      </c>
      <c r="O97" s="351"/>
      <c r="P97" s="801"/>
      <c r="Q97" s="324"/>
    </row>
    <row r="98" spans="1:17" ht="48" customHeight="1" thickTop="1" thickBot="1">
      <c r="A98" s="367" t="s">
        <v>8</v>
      </c>
      <c r="B98" s="368" t="s">
        <v>9</v>
      </c>
      <c r="C98" s="369" t="s">
        <v>1</v>
      </c>
      <c r="D98" s="369" t="s">
        <v>2</v>
      </c>
      <c r="E98" s="369" t="s">
        <v>3</v>
      </c>
      <c r="F98" s="369" t="s">
        <v>10</v>
      </c>
      <c r="G98" s="367" t="str">
        <f>NDPL!G5</f>
        <v>FINAL READING 31/07/2023</v>
      </c>
      <c r="H98" s="369" t="str">
        <f>NDPL!H5</f>
        <v>INTIAL READING 01/07/2023</v>
      </c>
      <c r="I98" s="369" t="s">
        <v>4</v>
      </c>
      <c r="J98" s="369" t="s">
        <v>5</v>
      </c>
      <c r="K98" s="807" t="s">
        <v>6</v>
      </c>
      <c r="L98" s="367" t="str">
        <f>NDPL!G5</f>
        <v>FINAL READING 31/07/2023</v>
      </c>
      <c r="M98" s="369" t="str">
        <f>NDPL!H5</f>
        <v>INTIAL READING 01/07/2023</v>
      </c>
      <c r="N98" s="369" t="s">
        <v>4</v>
      </c>
      <c r="O98" s="369" t="s">
        <v>5</v>
      </c>
      <c r="P98" s="807" t="s">
        <v>6</v>
      </c>
      <c r="Q98" s="385" t="s">
        <v>269</v>
      </c>
    </row>
    <row r="99" spans="1:17" ht="17.25" thickTop="1" thickBot="1">
      <c r="A99" s="785"/>
      <c r="B99" s="32"/>
      <c r="C99" s="383"/>
      <c r="D99" s="383"/>
      <c r="E99" s="383"/>
      <c r="F99" s="786"/>
      <c r="G99" s="383"/>
      <c r="H99" s="383"/>
      <c r="I99" s="383"/>
      <c r="J99" s="383"/>
      <c r="K99" s="813"/>
      <c r="L99" s="613"/>
      <c r="M99" s="383"/>
      <c r="N99" s="383"/>
      <c r="O99" s="383"/>
      <c r="P99" s="813"/>
      <c r="Q99" s="324"/>
    </row>
    <row r="100" spans="1:17" ht="15.95" customHeight="1" thickTop="1">
      <c r="A100" s="259"/>
      <c r="B100" s="268" t="s">
        <v>30</v>
      </c>
      <c r="C100" s="741"/>
      <c r="D100" s="63"/>
      <c r="E100" s="70"/>
      <c r="F100" s="239"/>
      <c r="G100" s="20"/>
      <c r="H100" s="333"/>
      <c r="I100" s="394"/>
      <c r="J100" s="394"/>
      <c r="K100" s="814"/>
      <c r="L100" s="334"/>
      <c r="M100" s="333"/>
      <c r="N100" s="394"/>
      <c r="O100" s="394"/>
      <c r="P100" s="814"/>
      <c r="Q100" s="390"/>
    </row>
    <row r="101" spans="1:17" s="324" customFormat="1" ht="15.95" customHeight="1">
      <c r="A101" s="261">
        <v>1</v>
      </c>
      <c r="B101" s="262" t="s">
        <v>31</v>
      </c>
      <c r="C101" s="722">
        <v>4864791</v>
      </c>
      <c r="D101" s="330" t="s">
        <v>12</v>
      </c>
      <c r="E101" s="331" t="s">
        <v>304</v>
      </c>
      <c r="F101" s="270">
        <v>-266.67</v>
      </c>
      <c r="G101" s="245">
        <v>991159</v>
      </c>
      <c r="H101" s="246">
        <v>991430</v>
      </c>
      <c r="I101" s="198">
        <f>G101-H101</f>
        <v>-271</v>
      </c>
      <c r="J101" s="198">
        <f>$F101*I101</f>
        <v>72267.570000000007</v>
      </c>
      <c r="K101" s="773">
        <f>J101/1000000</f>
        <v>7.2267570000000003E-2</v>
      </c>
      <c r="L101" s="245">
        <v>999973</v>
      </c>
      <c r="M101" s="246">
        <v>999966</v>
      </c>
      <c r="N101" s="198">
        <f>L101-M101</f>
        <v>7</v>
      </c>
      <c r="O101" s="198">
        <f>$F101*N101</f>
        <v>-1866.69</v>
      </c>
      <c r="P101" s="773">
        <f>O101/1000000</f>
        <v>-1.8666900000000001E-3</v>
      </c>
      <c r="Q101" s="347"/>
    </row>
    <row r="102" spans="1:17" s="324" customFormat="1" ht="15.95" customHeight="1">
      <c r="A102" s="261">
        <v>2</v>
      </c>
      <c r="B102" s="262" t="s">
        <v>32</v>
      </c>
      <c r="C102" s="722">
        <v>4865184</v>
      </c>
      <c r="D102" s="29" t="s">
        <v>12</v>
      </c>
      <c r="E102" s="30" t="s">
        <v>304</v>
      </c>
      <c r="F102" s="270">
        <v>-2000</v>
      </c>
      <c r="G102" s="245">
        <v>1</v>
      </c>
      <c r="H102" s="246">
        <v>0</v>
      </c>
      <c r="I102" s="198">
        <f>G102-H102</f>
        <v>1</v>
      </c>
      <c r="J102" s="198">
        <f>$F102*I102</f>
        <v>-2000</v>
      </c>
      <c r="K102" s="773">
        <f>J102/1000000</f>
        <v>-2E-3</v>
      </c>
      <c r="L102" s="245">
        <v>53</v>
      </c>
      <c r="M102" s="246">
        <v>51</v>
      </c>
      <c r="N102" s="246">
        <f>L102-M102</f>
        <v>2</v>
      </c>
      <c r="O102" s="246">
        <f>$F102*N102</f>
        <v>-4000</v>
      </c>
      <c r="P102" s="767">
        <f>O102/1000000</f>
        <v>-4.0000000000000001E-3</v>
      </c>
      <c r="Q102" s="328"/>
    </row>
    <row r="103" spans="1:17" s="324" customFormat="1" ht="15.95" customHeight="1">
      <c r="A103" s="261"/>
      <c r="B103" s="264" t="s">
        <v>331</v>
      </c>
      <c r="C103" s="722"/>
      <c r="D103" s="29"/>
      <c r="E103" s="30"/>
      <c r="F103" s="270"/>
      <c r="G103" s="245"/>
      <c r="H103" s="246"/>
      <c r="I103" s="198"/>
      <c r="J103" s="198"/>
      <c r="K103" s="773"/>
      <c r="L103" s="245"/>
      <c r="M103" s="246"/>
      <c r="N103" s="246"/>
      <c r="O103" s="246"/>
      <c r="P103" s="767"/>
      <c r="Q103" s="328"/>
    </row>
    <row r="104" spans="1:17" s="324" customFormat="1" ht="15">
      <c r="A104" s="261">
        <v>3</v>
      </c>
      <c r="B104" s="237" t="s">
        <v>103</v>
      </c>
      <c r="C104" s="722">
        <v>4865107</v>
      </c>
      <c r="D104" s="33" t="s">
        <v>12</v>
      </c>
      <c r="E104" s="30" t="s">
        <v>304</v>
      </c>
      <c r="F104" s="270">
        <v>-266.66000000000003</v>
      </c>
      <c r="G104" s="245">
        <v>737</v>
      </c>
      <c r="H104" s="246">
        <v>737</v>
      </c>
      <c r="I104" s="198">
        <f t="shared" ref="I104:I112" si="12">G104-H104</f>
        <v>0</v>
      </c>
      <c r="J104" s="198">
        <f t="shared" ref="J104:J113" si="13">$F104*I104</f>
        <v>0</v>
      </c>
      <c r="K104" s="773">
        <f t="shared" ref="K104:K113" si="14">J104/1000000</f>
        <v>0</v>
      </c>
      <c r="L104" s="245">
        <v>2192</v>
      </c>
      <c r="M104" s="246">
        <v>2219</v>
      </c>
      <c r="N104" s="246">
        <f t="shared" ref="N104:N112" si="15">L104-M104</f>
        <v>-27</v>
      </c>
      <c r="O104" s="246">
        <f t="shared" ref="O104:O113" si="16">$F104*N104</f>
        <v>7199.8200000000006</v>
      </c>
      <c r="P104" s="767">
        <f t="shared" ref="P104:P113" si="17">O104/1000000</f>
        <v>7.1998200000000009E-3</v>
      </c>
      <c r="Q104" s="348"/>
    </row>
    <row r="105" spans="1:17" s="324" customFormat="1" ht="15.95" customHeight="1">
      <c r="A105" s="261">
        <v>4</v>
      </c>
      <c r="B105" s="262" t="s">
        <v>104</v>
      </c>
      <c r="C105" s="722">
        <v>4865150</v>
      </c>
      <c r="D105" s="29" t="s">
        <v>12</v>
      </c>
      <c r="E105" s="30" t="s">
        <v>304</v>
      </c>
      <c r="F105" s="270">
        <v>-100</v>
      </c>
      <c r="G105" s="245">
        <v>10304</v>
      </c>
      <c r="H105" s="246">
        <v>10304</v>
      </c>
      <c r="I105" s="198">
        <f>G105-H105</f>
        <v>0</v>
      </c>
      <c r="J105" s="198">
        <f>$F105*I105</f>
        <v>0</v>
      </c>
      <c r="K105" s="773">
        <f>J105/1000000</f>
        <v>0</v>
      </c>
      <c r="L105" s="245">
        <v>1460</v>
      </c>
      <c r="M105" s="246">
        <v>918</v>
      </c>
      <c r="N105" s="246">
        <f>L105-M105</f>
        <v>542</v>
      </c>
      <c r="O105" s="246">
        <f>$F105*N105</f>
        <v>-54200</v>
      </c>
      <c r="P105" s="767">
        <f>O105/1000000</f>
        <v>-5.4199999999999998E-2</v>
      </c>
      <c r="Q105" s="328"/>
    </row>
    <row r="106" spans="1:17" s="324" customFormat="1" ht="15">
      <c r="A106" s="261">
        <v>5</v>
      </c>
      <c r="B106" s="262" t="s">
        <v>105</v>
      </c>
      <c r="C106" s="722">
        <v>4865136</v>
      </c>
      <c r="D106" s="29" t="s">
        <v>12</v>
      </c>
      <c r="E106" s="30" t="s">
        <v>304</v>
      </c>
      <c r="F106" s="270">
        <v>-200</v>
      </c>
      <c r="G106" s="245">
        <v>972732</v>
      </c>
      <c r="H106" s="246">
        <v>972736</v>
      </c>
      <c r="I106" s="198">
        <f t="shared" si="12"/>
        <v>-4</v>
      </c>
      <c r="J106" s="198">
        <f t="shared" si="13"/>
        <v>800</v>
      </c>
      <c r="K106" s="773">
        <f t="shared" si="14"/>
        <v>8.0000000000000004E-4</v>
      </c>
      <c r="L106" s="245">
        <v>999808</v>
      </c>
      <c r="M106" s="246">
        <v>999591</v>
      </c>
      <c r="N106" s="246">
        <f t="shared" si="15"/>
        <v>217</v>
      </c>
      <c r="O106" s="246">
        <f t="shared" si="16"/>
        <v>-43400</v>
      </c>
      <c r="P106" s="767">
        <f t="shared" si="17"/>
        <v>-4.3400000000000001E-2</v>
      </c>
      <c r="Q106" s="575"/>
    </row>
    <row r="107" spans="1:17" s="324" customFormat="1" ht="15">
      <c r="A107" s="261">
        <v>6</v>
      </c>
      <c r="B107" s="262" t="s">
        <v>106</v>
      </c>
      <c r="C107" s="722">
        <v>4865172</v>
      </c>
      <c r="D107" s="29" t="s">
        <v>12</v>
      </c>
      <c r="E107" s="30" t="s">
        <v>304</v>
      </c>
      <c r="F107" s="270">
        <v>-1000</v>
      </c>
      <c r="G107" s="245">
        <v>791</v>
      </c>
      <c r="H107" s="246">
        <v>793</v>
      </c>
      <c r="I107" s="198">
        <f>G107-H107</f>
        <v>-2</v>
      </c>
      <c r="J107" s="198">
        <f>$F107*I107</f>
        <v>2000</v>
      </c>
      <c r="K107" s="773">
        <f>J107/1000000</f>
        <v>2E-3</v>
      </c>
      <c r="L107" s="245">
        <v>371</v>
      </c>
      <c r="M107" s="246">
        <v>388</v>
      </c>
      <c r="N107" s="246">
        <f>L107-M107</f>
        <v>-17</v>
      </c>
      <c r="O107" s="246">
        <f>$F107*N107</f>
        <v>17000</v>
      </c>
      <c r="P107" s="767">
        <f>O107/1000000</f>
        <v>1.7000000000000001E-2</v>
      </c>
      <c r="Q107" s="508"/>
    </row>
    <row r="108" spans="1:17" s="324" customFormat="1" ht="15">
      <c r="A108" s="261">
        <v>7</v>
      </c>
      <c r="B108" s="262" t="s">
        <v>107</v>
      </c>
      <c r="C108" s="722">
        <v>4865010</v>
      </c>
      <c r="D108" s="29" t="s">
        <v>12</v>
      </c>
      <c r="E108" s="30" t="s">
        <v>304</v>
      </c>
      <c r="F108" s="270">
        <v>-800</v>
      </c>
      <c r="G108" s="245">
        <v>4</v>
      </c>
      <c r="H108" s="246">
        <v>6</v>
      </c>
      <c r="I108" s="198">
        <f>G108-H108</f>
        <v>-2</v>
      </c>
      <c r="J108" s="198">
        <f>$F108*I108</f>
        <v>1600</v>
      </c>
      <c r="K108" s="773">
        <f>J108/1000000</f>
        <v>1.6000000000000001E-3</v>
      </c>
      <c r="L108" s="245">
        <v>408</v>
      </c>
      <c r="M108" s="246">
        <v>241</v>
      </c>
      <c r="N108" s="246">
        <f>L108-M108</f>
        <v>167</v>
      </c>
      <c r="O108" s="246">
        <f>$F108*N108</f>
        <v>-133600</v>
      </c>
      <c r="P108" s="767">
        <f>O108/1000000</f>
        <v>-0.1336</v>
      </c>
      <c r="Q108" s="510"/>
    </row>
    <row r="109" spans="1:17" s="324" customFormat="1" ht="15.95" customHeight="1">
      <c r="A109" s="261">
        <v>8</v>
      </c>
      <c r="B109" s="262" t="s">
        <v>327</v>
      </c>
      <c r="C109" s="722">
        <v>4865004</v>
      </c>
      <c r="D109" s="29" t="s">
        <v>12</v>
      </c>
      <c r="E109" s="30" t="s">
        <v>304</v>
      </c>
      <c r="F109" s="270">
        <v>-800</v>
      </c>
      <c r="G109" s="245">
        <v>1823</v>
      </c>
      <c r="H109" s="246">
        <v>1821</v>
      </c>
      <c r="I109" s="198">
        <f t="shared" si="12"/>
        <v>2</v>
      </c>
      <c r="J109" s="198">
        <f t="shared" si="13"/>
        <v>-1600</v>
      </c>
      <c r="K109" s="773">
        <f t="shared" si="14"/>
        <v>-1.6000000000000001E-3</v>
      </c>
      <c r="L109" s="245">
        <v>1884</v>
      </c>
      <c r="M109" s="246">
        <v>1701</v>
      </c>
      <c r="N109" s="246">
        <f t="shared" si="15"/>
        <v>183</v>
      </c>
      <c r="O109" s="246">
        <f t="shared" si="16"/>
        <v>-146400</v>
      </c>
      <c r="P109" s="767">
        <f t="shared" si="17"/>
        <v>-0.1464</v>
      </c>
      <c r="Q109" s="348"/>
    </row>
    <row r="110" spans="1:17" s="605" customFormat="1" ht="15.95" customHeight="1">
      <c r="A110" s="261">
        <v>9</v>
      </c>
      <c r="B110" s="262" t="s">
        <v>349</v>
      </c>
      <c r="C110" s="722">
        <v>4865050</v>
      </c>
      <c r="D110" s="29" t="s">
        <v>12</v>
      </c>
      <c r="E110" s="30" t="s">
        <v>304</v>
      </c>
      <c r="F110" s="270">
        <v>-800</v>
      </c>
      <c r="G110" s="245">
        <v>982119</v>
      </c>
      <c r="H110" s="246">
        <v>982119</v>
      </c>
      <c r="I110" s="198">
        <f>G110-H110</f>
        <v>0</v>
      </c>
      <c r="J110" s="198">
        <f t="shared" si="13"/>
        <v>0</v>
      </c>
      <c r="K110" s="773">
        <f t="shared" si="14"/>
        <v>0</v>
      </c>
      <c r="L110" s="245">
        <v>998603</v>
      </c>
      <c r="M110" s="246">
        <v>998603</v>
      </c>
      <c r="N110" s="246">
        <f>L110-M110</f>
        <v>0</v>
      </c>
      <c r="O110" s="246">
        <f t="shared" si="16"/>
        <v>0</v>
      </c>
      <c r="P110" s="767">
        <f t="shared" si="17"/>
        <v>0</v>
      </c>
      <c r="Q110" s="328"/>
    </row>
    <row r="111" spans="1:17" s="605" customFormat="1" ht="15.95" customHeight="1">
      <c r="A111" s="261">
        <v>10</v>
      </c>
      <c r="B111" s="262" t="s">
        <v>348</v>
      </c>
      <c r="C111" s="722">
        <v>4864998</v>
      </c>
      <c r="D111" s="29" t="s">
        <v>12</v>
      </c>
      <c r="E111" s="30" t="s">
        <v>304</v>
      </c>
      <c r="F111" s="270">
        <v>-800</v>
      </c>
      <c r="G111" s="245">
        <v>950267</v>
      </c>
      <c r="H111" s="246">
        <v>950267</v>
      </c>
      <c r="I111" s="198">
        <f t="shared" si="12"/>
        <v>0</v>
      </c>
      <c r="J111" s="198">
        <f t="shared" si="13"/>
        <v>0</v>
      </c>
      <c r="K111" s="773">
        <f t="shared" si="14"/>
        <v>0</v>
      </c>
      <c r="L111" s="245">
        <v>979419</v>
      </c>
      <c r="M111" s="246">
        <v>979419</v>
      </c>
      <c r="N111" s="246">
        <f t="shared" si="15"/>
        <v>0</v>
      </c>
      <c r="O111" s="246">
        <f t="shared" si="16"/>
        <v>0</v>
      </c>
      <c r="P111" s="767">
        <f t="shared" si="17"/>
        <v>0</v>
      </c>
      <c r="Q111" s="328"/>
    </row>
    <row r="112" spans="1:17" s="324" customFormat="1" ht="15.95" customHeight="1">
      <c r="A112" s="261">
        <v>11</v>
      </c>
      <c r="B112" s="262" t="s">
        <v>342</v>
      </c>
      <c r="C112" s="722">
        <v>4864993</v>
      </c>
      <c r="D112" s="126" t="s">
        <v>12</v>
      </c>
      <c r="E112" s="180" t="s">
        <v>304</v>
      </c>
      <c r="F112" s="270">
        <v>-800</v>
      </c>
      <c r="G112" s="245">
        <v>942044</v>
      </c>
      <c r="H112" s="246">
        <v>942098</v>
      </c>
      <c r="I112" s="198">
        <f t="shared" si="12"/>
        <v>-54</v>
      </c>
      <c r="J112" s="198">
        <f t="shared" si="13"/>
        <v>43200</v>
      </c>
      <c r="K112" s="773">
        <f t="shared" si="14"/>
        <v>4.3200000000000002E-2</v>
      </c>
      <c r="L112" s="245">
        <v>988102</v>
      </c>
      <c r="M112" s="246">
        <v>988210</v>
      </c>
      <c r="N112" s="246">
        <f t="shared" si="15"/>
        <v>-108</v>
      </c>
      <c r="O112" s="246">
        <f t="shared" si="16"/>
        <v>86400</v>
      </c>
      <c r="P112" s="767">
        <f t="shared" si="17"/>
        <v>8.6400000000000005E-2</v>
      </c>
      <c r="Q112" s="329"/>
    </row>
    <row r="113" spans="1:17" s="324" customFormat="1" ht="15.95" customHeight="1">
      <c r="A113" s="261">
        <v>12</v>
      </c>
      <c r="B113" s="262" t="s">
        <v>384</v>
      </c>
      <c r="C113" s="722">
        <v>5128403</v>
      </c>
      <c r="D113" s="126" t="s">
        <v>12</v>
      </c>
      <c r="E113" s="180" t="s">
        <v>304</v>
      </c>
      <c r="F113" s="270">
        <v>-2000</v>
      </c>
      <c r="G113" s="245">
        <v>992330</v>
      </c>
      <c r="H113" s="246">
        <v>992330</v>
      </c>
      <c r="I113" s="198">
        <f>G113-H113</f>
        <v>0</v>
      </c>
      <c r="J113" s="198">
        <f t="shared" si="13"/>
        <v>0</v>
      </c>
      <c r="K113" s="773">
        <f t="shared" si="14"/>
        <v>0</v>
      </c>
      <c r="L113" s="245">
        <v>998661</v>
      </c>
      <c r="M113" s="246">
        <v>998879</v>
      </c>
      <c r="N113" s="246">
        <f>L113-M113</f>
        <v>-218</v>
      </c>
      <c r="O113" s="246">
        <f t="shared" si="16"/>
        <v>436000</v>
      </c>
      <c r="P113" s="767">
        <f t="shared" si="17"/>
        <v>0.436</v>
      </c>
      <c r="Q113" s="349"/>
    </row>
    <row r="114" spans="1:17" s="324" customFormat="1" ht="15.95" customHeight="1">
      <c r="A114" s="261"/>
      <c r="B114" s="263" t="s">
        <v>332</v>
      </c>
      <c r="C114" s="722"/>
      <c r="D114" s="33"/>
      <c r="E114" s="33"/>
      <c r="F114" s="270"/>
      <c r="G114" s="245"/>
      <c r="H114" s="246"/>
      <c r="I114" s="198"/>
      <c r="J114" s="198"/>
      <c r="K114" s="773"/>
      <c r="L114" s="245"/>
      <c r="M114" s="246"/>
      <c r="N114" s="246"/>
      <c r="O114" s="246"/>
      <c r="P114" s="767"/>
      <c r="Q114" s="328"/>
    </row>
    <row r="115" spans="1:17" s="324" customFormat="1" ht="15.95" customHeight="1">
      <c r="A115" s="261">
        <v>13</v>
      </c>
      <c r="B115" s="262" t="s">
        <v>108</v>
      </c>
      <c r="C115" s="722">
        <v>4864949</v>
      </c>
      <c r="D115" s="29" t="s">
        <v>12</v>
      </c>
      <c r="E115" s="30" t="s">
        <v>304</v>
      </c>
      <c r="F115" s="270">
        <v>-2000</v>
      </c>
      <c r="G115" s="245">
        <v>986645</v>
      </c>
      <c r="H115" s="246">
        <v>986645</v>
      </c>
      <c r="I115" s="198">
        <f>G115-H115</f>
        <v>0</v>
      </c>
      <c r="J115" s="198">
        <f>$F115*I115</f>
        <v>0</v>
      </c>
      <c r="K115" s="773">
        <f>J115/1000000</f>
        <v>0</v>
      </c>
      <c r="L115" s="245">
        <v>998514</v>
      </c>
      <c r="M115" s="246">
        <v>998514</v>
      </c>
      <c r="N115" s="246">
        <f>L115-M115</f>
        <v>0</v>
      </c>
      <c r="O115" s="246">
        <f>$F115*N115</f>
        <v>0</v>
      </c>
      <c r="P115" s="767">
        <f>O115/1000000</f>
        <v>0</v>
      </c>
      <c r="Q115" s="336"/>
    </row>
    <row r="116" spans="1:17" s="324" customFormat="1" ht="15.95" customHeight="1">
      <c r="A116" s="261"/>
      <c r="B116" s="264" t="s">
        <v>109</v>
      </c>
      <c r="C116" s="722"/>
      <c r="D116" s="29"/>
      <c r="E116" s="29"/>
      <c r="F116" s="270"/>
      <c r="G116" s="245"/>
      <c r="H116" s="246"/>
      <c r="I116" s="198"/>
      <c r="J116" s="198"/>
      <c r="K116" s="773"/>
      <c r="L116" s="245"/>
      <c r="M116" s="246"/>
      <c r="N116" s="246"/>
      <c r="O116" s="246"/>
      <c r="P116" s="767"/>
      <c r="Q116" s="328"/>
    </row>
    <row r="117" spans="1:17" s="324" customFormat="1" ht="15.95" customHeight="1">
      <c r="A117" s="261">
        <v>14</v>
      </c>
      <c r="B117" s="237" t="s">
        <v>42</v>
      </c>
      <c r="C117" s="722">
        <v>4864843</v>
      </c>
      <c r="D117" s="33" t="s">
        <v>12</v>
      </c>
      <c r="E117" s="30" t="s">
        <v>304</v>
      </c>
      <c r="F117" s="270">
        <v>-1000</v>
      </c>
      <c r="G117" s="245">
        <v>993409</v>
      </c>
      <c r="H117" s="246">
        <v>993464</v>
      </c>
      <c r="I117" s="198">
        <f>G117-H117</f>
        <v>-55</v>
      </c>
      <c r="J117" s="198">
        <f>$F117*I117</f>
        <v>55000</v>
      </c>
      <c r="K117" s="773">
        <f>J117/1000000</f>
        <v>5.5E-2</v>
      </c>
      <c r="L117" s="245">
        <v>24554</v>
      </c>
      <c r="M117" s="246">
        <v>24616</v>
      </c>
      <c r="N117" s="246">
        <f>L117-M117</f>
        <v>-62</v>
      </c>
      <c r="O117" s="246">
        <f>$F117*N117</f>
        <v>62000</v>
      </c>
      <c r="P117" s="767">
        <f>O117/1000000</f>
        <v>6.2E-2</v>
      </c>
      <c r="Q117" s="328"/>
    </row>
    <row r="118" spans="1:17" s="324" customFormat="1" ht="15.95" customHeight="1">
      <c r="A118" s="261"/>
      <c r="B118" s="264" t="s">
        <v>43</v>
      </c>
      <c r="C118" s="722"/>
      <c r="D118" s="29"/>
      <c r="E118" s="29"/>
      <c r="F118" s="270"/>
      <c r="G118" s="245"/>
      <c r="H118" s="246"/>
      <c r="I118" s="198"/>
      <c r="J118" s="198"/>
      <c r="K118" s="773"/>
      <c r="L118" s="245"/>
      <c r="M118" s="246"/>
      <c r="N118" s="246"/>
      <c r="O118" s="246"/>
      <c r="P118" s="767"/>
      <c r="Q118" s="328"/>
    </row>
    <row r="119" spans="1:17" s="324" customFormat="1" ht="15.95" customHeight="1">
      <c r="A119" s="261">
        <v>15</v>
      </c>
      <c r="B119" s="262" t="s">
        <v>76</v>
      </c>
      <c r="C119" s="722">
        <v>4902578</v>
      </c>
      <c r="D119" s="29" t="s">
        <v>12</v>
      </c>
      <c r="E119" s="30" t="s">
        <v>304</v>
      </c>
      <c r="F119" s="270">
        <v>-300</v>
      </c>
      <c r="G119" s="245">
        <v>998507</v>
      </c>
      <c r="H119" s="246">
        <v>998507</v>
      </c>
      <c r="I119" s="198">
        <f>G119-H119</f>
        <v>0</v>
      </c>
      <c r="J119" s="198">
        <f>$F119*I119</f>
        <v>0</v>
      </c>
      <c r="K119" s="773">
        <f>J119/1000000</f>
        <v>0</v>
      </c>
      <c r="L119" s="245">
        <v>999767</v>
      </c>
      <c r="M119" s="246">
        <v>999767</v>
      </c>
      <c r="N119" s="246">
        <f>L119-M119</f>
        <v>0</v>
      </c>
      <c r="O119" s="246">
        <f>$F119*N119</f>
        <v>0</v>
      </c>
      <c r="P119" s="767">
        <f>O119/1000000</f>
        <v>0</v>
      </c>
      <c r="Q119" s="328"/>
    </row>
    <row r="120" spans="1:17" ht="15.95" customHeight="1">
      <c r="A120" s="261"/>
      <c r="B120" s="263" t="s">
        <v>46</v>
      </c>
      <c r="C120" s="261"/>
      <c r="D120" s="33"/>
      <c r="E120" s="33"/>
      <c r="F120" s="270"/>
      <c r="G120" s="245"/>
      <c r="H120" s="246"/>
      <c r="I120" s="198"/>
      <c r="J120" s="198"/>
      <c r="K120" s="773"/>
      <c r="L120" s="245"/>
      <c r="M120" s="246"/>
      <c r="N120" s="246"/>
      <c r="O120" s="246"/>
      <c r="P120" s="767"/>
      <c r="Q120" s="144"/>
    </row>
    <row r="121" spans="1:17" ht="15.95" customHeight="1">
      <c r="A121" s="261"/>
      <c r="B121" s="263" t="s">
        <v>47</v>
      </c>
      <c r="C121" s="261"/>
      <c r="D121" s="33"/>
      <c r="E121" s="33"/>
      <c r="F121" s="270"/>
      <c r="G121" s="245"/>
      <c r="H121" s="246"/>
      <c r="I121" s="198"/>
      <c r="J121" s="198"/>
      <c r="K121" s="773"/>
      <c r="L121" s="245"/>
      <c r="M121" s="246"/>
      <c r="N121" s="246"/>
      <c r="O121" s="246"/>
      <c r="P121" s="767"/>
      <c r="Q121" s="144"/>
    </row>
    <row r="122" spans="1:17" ht="15.95" customHeight="1">
      <c r="A122" s="267"/>
      <c r="B122" s="269" t="s">
        <v>60</v>
      </c>
      <c r="C122" s="722"/>
      <c r="D122" s="33"/>
      <c r="E122" s="33"/>
      <c r="F122" s="270"/>
      <c r="G122" s="245"/>
      <c r="H122" s="246"/>
      <c r="I122" s="198"/>
      <c r="J122" s="198"/>
      <c r="K122" s="773"/>
      <c r="L122" s="245"/>
      <c r="M122" s="246"/>
      <c r="N122" s="246"/>
      <c r="O122" s="246"/>
      <c r="P122" s="767"/>
      <c r="Q122" s="144"/>
    </row>
    <row r="123" spans="1:17" s="324" customFormat="1" ht="17.25" customHeight="1">
      <c r="A123" s="261">
        <v>16</v>
      </c>
      <c r="B123" s="357" t="s">
        <v>61</v>
      </c>
      <c r="C123" s="722">
        <v>4865088</v>
      </c>
      <c r="D123" s="29" t="s">
        <v>12</v>
      </c>
      <c r="E123" s="30" t="s">
        <v>304</v>
      </c>
      <c r="F123" s="270">
        <v>-166.66</v>
      </c>
      <c r="G123" s="245">
        <v>1412</v>
      </c>
      <c r="H123" s="246">
        <v>1412</v>
      </c>
      <c r="I123" s="198">
        <f t="shared" ref="I123:I130" si="18">G123-H123</f>
        <v>0</v>
      </c>
      <c r="J123" s="198">
        <f t="shared" ref="J123:J130" si="19">$F123*I123</f>
        <v>0</v>
      </c>
      <c r="K123" s="773">
        <f t="shared" ref="K123:K130" si="20">J123/1000000</f>
        <v>0</v>
      </c>
      <c r="L123" s="245">
        <v>7172</v>
      </c>
      <c r="M123" s="246">
        <v>7172</v>
      </c>
      <c r="N123" s="246">
        <f t="shared" ref="N123:N130" si="21">L123-M123</f>
        <v>0</v>
      </c>
      <c r="O123" s="246">
        <f t="shared" ref="O123:O130" si="22">$F123*N123</f>
        <v>0</v>
      </c>
      <c r="P123" s="767">
        <f t="shared" ref="P123:P130" si="23">O123/1000000</f>
        <v>0</v>
      </c>
      <c r="Q123" s="336" t="s">
        <v>514</v>
      </c>
    </row>
    <row r="124" spans="1:17" s="324" customFormat="1" ht="17.25" customHeight="1">
      <c r="A124" s="261"/>
      <c r="B124" s="357"/>
      <c r="C124" s="722"/>
      <c r="D124" s="29"/>
      <c r="E124" s="30"/>
      <c r="F124" s="270"/>
      <c r="G124" s="245"/>
      <c r="H124" s="246"/>
      <c r="I124" s="198"/>
      <c r="J124" s="198"/>
      <c r="K124" s="773">
        <v>0</v>
      </c>
      <c r="L124" s="245"/>
      <c r="M124" s="246"/>
      <c r="N124" s="246"/>
      <c r="O124" s="246"/>
      <c r="P124" s="767">
        <v>0</v>
      </c>
      <c r="Q124" s="336" t="s">
        <v>516</v>
      </c>
    </row>
    <row r="125" spans="1:17" s="605" customFormat="1" ht="17.25" customHeight="1">
      <c r="A125" s="261"/>
      <c r="B125" s="357"/>
      <c r="C125" s="722">
        <v>4902519</v>
      </c>
      <c r="D125" s="29" t="s">
        <v>12</v>
      </c>
      <c r="E125" s="30" t="s">
        <v>304</v>
      </c>
      <c r="F125" s="270">
        <v>-500</v>
      </c>
      <c r="G125" s="245">
        <v>0</v>
      </c>
      <c r="H125" s="246">
        <v>0</v>
      </c>
      <c r="I125" s="198">
        <f t="shared" si="18"/>
        <v>0</v>
      </c>
      <c r="J125" s="198">
        <f t="shared" si="19"/>
        <v>0</v>
      </c>
      <c r="K125" s="773">
        <f t="shared" si="20"/>
        <v>0</v>
      </c>
      <c r="L125" s="245">
        <v>0</v>
      </c>
      <c r="M125" s="246">
        <v>0</v>
      </c>
      <c r="N125" s="246">
        <f t="shared" si="21"/>
        <v>0</v>
      </c>
      <c r="O125" s="246">
        <f t="shared" si="22"/>
        <v>0</v>
      </c>
      <c r="P125" s="767">
        <f t="shared" si="23"/>
        <v>0</v>
      </c>
      <c r="Q125" s="328" t="s">
        <v>509</v>
      </c>
    </row>
    <row r="126" spans="1:17" s="324" customFormat="1" ht="15.95" customHeight="1">
      <c r="A126" s="261">
        <v>17</v>
      </c>
      <c r="B126" s="357" t="s">
        <v>62</v>
      </c>
      <c r="C126" s="722">
        <v>4902579</v>
      </c>
      <c r="D126" s="29" t="s">
        <v>12</v>
      </c>
      <c r="E126" s="30" t="s">
        <v>304</v>
      </c>
      <c r="F126" s="270">
        <v>-500</v>
      </c>
      <c r="G126" s="245">
        <v>999846</v>
      </c>
      <c r="H126" s="246">
        <v>999831</v>
      </c>
      <c r="I126" s="198">
        <f t="shared" si="18"/>
        <v>15</v>
      </c>
      <c r="J126" s="198">
        <f t="shared" si="19"/>
        <v>-7500</v>
      </c>
      <c r="K126" s="773">
        <f t="shared" si="20"/>
        <v>-7.4999999999999997E-3</v>
      </c>
      <c r="L126" s="245">
        <v>2465</v>
      </c>
      <c r="M126" s="246">
        <v>2455</v>
      </c>
      <c r="N126" s="246">
        <f t="shared" si="21"/>
        <v>10</v>
      </c>
      <c r="O126" s="246">
        <f t="shared" si="22"/>
        <v>-5000</v>
      </c>
      <c r="P126" s="767">
        <f t="shared" si="23"/>
        <v>-5.0000000000000001E-3</v>
      </c>
      <c r="Q126" s="328"/>
    </row>
    <row r="127" spans="1:17" s="324" customFormat="1" ht="15.95" customHeight="1">
      <c r="A127" s="261">
        <v>18</v>
      </c>
      <c r="B127" s="357" t="s">
        <v>63</v>
      </c>
      <c r="C127" s="722">
        <v>4902555</v>
      </c>
      <c r="D127" s="29" t="s">
        <v>12</v>
      </c>
      <c r="E127" s="30" t="s">
        <v>304</v>
      </c>
      <c r="F127" s="270">
        <v>-500</v>
      </c>
      <c r="G127" s="245">
        <v>999935</v>
      </c>
      <c r="H127" s="246">
        <v>999936</v>
      </c>
      <c r="I127" s="198">
        <f t="shared" si="18"/>
        <v>-1</v>
      </c>
      <c r="J127" s="198">
        <f t="shared" si="19"/>
        <v>500</v>
      </c>
      <c r="K127" s="773">
        <f t="shared" si="20"/>
        <v>5.0000000000000001E-4</v>
      </c>
      <c r="L127" s="245">
        <v>6</v>
      </c>
      <c r="M127" s="246">
        <v>6</v>
      </c>
      <c r="N127" s="246">
        <f t="shared" si="21"/>
        <v>0</v>
      </c>
      <c r="O127" s="246">
        <f t="shared" si="22"/>
        <v>0</v>
      </c>
      <c r="P127" s="767">
        <f t="shared" si="23"/>
        <v>0</v>
      </c>
      <c r="Q127" s="336" t="s">
        <v>517</v>
      </c>
    </row>
    <row r="128" spans="1:17" s="324" customFormat="1" ht="15.95" customHeight="1">
      <c r="A128" s="261"/>
      <c r="B128" s="357"/>
      <c r="C128" s="722"/>
      <c r="D128" s="29"/>
      <c r="E128" s="30"/>
      <c r="F128" s="270"/>
      <c r="G128" s="245"/>
      <c r="H128" s="246"/>
      <c r="I128" s="198"/>
      <c r="J128" s="198"/>
      <c r="K128" s="773">
        <v>0</v>
      </c>
      <c r="L128" s="245"/>
      <c r="M128" s="246"/>
      <c r="N128" s="246"/>
      <c r="O128" s="246"/>
      <c r="P128" s="767">
        <v>-3.8000000000000002E-4</v>
      </c>
      <c r="Q128" s="336" t="s">
        <v>515</v>
      </c>
    </row>
    <row r="129" spans="1:17" s="605" customFormat="1" ht="15.95" customHeight="1">
      <c r="A129" s="261"/>
      <c r="B129" s="357"/>
      <c r="C129" s="722">
        <v>4865089</v>
      </c>
      <c r="D129" s="29" t="s">
        <v>12</v>
      </c>
      <c r="E129" s="30" t="s">
        <v>304</v>
      </c>
      <c r="F129" s="270">
        <v>-500</v>
      </c>
      <c r="G129" s="245">
        <v>1</v>
      </c>
      <c r="H129" s="246">
        <v>0</v>
      </c>
      <c r="I129" s="198">
        <f t="shared" si="18"/>
        <v>1</v>
      </c>
      <c r="J129" s="198">
        <f t="shared" si="19"/>
        <v>-500</v>
      </c>
      <c r="K129" s="773">
        <f t="shared" si="20"/>
        <v>-5.0000000000000001E-4</v>
      </c>
      <c r="L129" s="245">
        <v>7</v>
      </c>
      <c r="M129" s="246">
        <v>0</v>
      </c>
      <c r="N129" s="246">
        <f t="shared" si="21"/>
        <v>7</v>
      </c>
      <c r="O129" s="246">
        <f t="shared" si="22"/>
        <v>-3500</v>
      </c>
      <c r="P129" s="767">
        <f t="shared" si="23"/>
        <v>-3.5000000000000001E-3</v>
      </c>
      <c r="Q129" s="328" t="s">
        <v>509</v>
      </c>
    </row>
    <row r="130" spans="1:17" s="324" customFormat="1" ht="15.95" customHeight="1">
      <c r="A130" s="261">
        <v>19</v>
      </c>
      <c r="B130" s="357" t="s">
        <v>64</v>
      </c>
      <c r="C130" s="722">
        <v>4865090</v>
      </c>
      <c r="D130" s="29" t="s">
        <v>12</v>
      </c>
      <c r="E130" s="30" t="s">
        <v>304</v>
      </c>
      <c r="F130" s="511">
        <v>-500</v>
      </c>
      <c r="G130" s="245">
        <v>1177</v>
      </c>
      <c r="H130" s="246">
        <v>1158</v>
      </c>
      <c r="I130" s="198">
        <f t="shared" si="18"/>
        <v>19</v>
      </c>
      <c r="J130" s="198">
        <f t="shared" si="19"/>
        <v>-9500</v>
      </c>
      <c r="K130" s="773">
        <f t="shared" si="20"/>
        <v>-9.4999999999999998E-3</v>
      </c>
      <c r="L130" s="245">
        <v>1624</v>
      </c>
      <c r="M130" s="246">
        <v>1599</v>
      </c>
      <c r="N130" s="246">
        <f t="shared" si="21"/>
        <v>25</v>
      </c>
      <c r="O130" s="246">
        <f t="shared" si="22"/>
        <v>-12500</v>
      </c>
      <c r="P130" s="767">
        <f t="shared" si="23"/>
        <v>-1.2500000000000001E-2</v>
      </c>
      <c r="Q130" s="328"/>
    </row>
    <row r="131" spans="1:17" s="324" customFormat="1" ht="15.95" customHeight="1">
      <c r="A131" s="261"/>
      <c r="B131" s="269" t="s">
        <v>30</v>
      </c>
      <c r="C131" s="722"/>
      <c r="D131" s="33"/>
      <c r="E131" s="33"/>
      <c r="F131" s="270"/>
      <c r="G131" s="245"/>
      <c r="H131" s="246"/>
      <c r="I131" s="198"/>
      <c r="J131" s="198"/>
      <c r="K131" s="773"/>
      <c r="L131" s="245"/>
      <c r="M131" s="246"/>
      <c r="N131" s="246"/>
      <c r="O131" s="246"/>
      <c r="P131" s="767"/>
      <c r="Q131" s="328"/>
    </row>
    <row r="132" spans="1:17" s="324" customFormat="1" ht="15.95" customHeight="1">
      <c r="A132" s="261">
        <v>20</v>
      </c>
      <c r="B132" s="579" t="s">
        <v>65</v>
      </c>
      <c r="C132" s="722">
        <v>4864797</v>
      </c>
      <c r="D132" s="29" t="s">
        <v>12</v>
      </c>
      <c r="E132" s="30" t="s">
        <v>304</v>
      </c>
      <c r="F132" s="270">
        <v>-100</v>
      </c>
      <c r="G132" s="245">
        <v>59638</v>
      </c>
      <c r="H132" s="246">
        <v>59260</v>
      </c>
      <c r="I132" s="198">
        <f>G132-H132</f>
        <v>378</v>
      </c>
      <c r="J132" s="198">
        <f>$F132*I132</f>
        <v>-37800</v>
      </c>
      <c r="K132" s="773">
        <f>J132/1000000</f>
        <v>-3.78E-2</v>
      </c>
      <c r="L132" s="245">
        <v>2621</v>
      </c>
      <c r="M132" s="246">
        <v>2617</v>
      </c>
      <c r="N132" s="246">
        <f>L132-M132</f>
        <v>4</v>
      </c>
      <c r="O132" s="246">
        <f>$F132*N132</f>
        <v>-400</v>
      </c>
      <c r="P132" s="767">
        <f>O132/1000000</f>
        <v>-4.0000000000000002E-4</v>
      </c>
      <c r="Q132" s="328"/>
    </row>
    <row r="133" spans="1:17" s="324" customFormat="1" ht="15.95" customHeight="1">
      <c r="A133" s="261">
        <v>21</v>
      </c>
      <c r="B133" s="579" t="s">
        <v>132</v>
      </c>
      <c r="C133" s="722">
        <v>4865074</v>
      </c>
      <c r="D133" s="29" t="s">
        <v>12</v>
      </c>
      <c r="E133" s="30" t="s">
        <v>304</v>
      </c>
      <c r="F133" s="270">
        <v>-133.33000000000001</v>
      </c>
      <c r="G133" s="245">
        <v>443</v>
      </c>
      <c r="H133" s="246">
        <v>439</v>
      </c>
      <c r="I133" s="198">
        <f>G133-H133</f>
        <v>4</v>
      </c>
      <c r="J133" s="198">
        <f>$F133*I133</f>
        <v>-533.32000000000005</v>
      </c>
      <c r="K133" s="773">
        <f>J133/1000000</f>
        <v>-5.3332E-4</v>
      </c>
      <c r="L133" s="245">
        <v>1157</v>
      </c>
      <c r="M133" s="246">
        <v>1151</v>
      </c>
      <c r="N133" s="246">
        <f>L133-M133</f>
        <v>6</v>
      </c>
      <c r="O133" s="246">
        <f>$F133*N133</f>
        <v>-799.98</v>
      </c>
      <c r="P133" s="767">
        <f>O133/1000000</f>
        <v>-7.9998000000000005E-4</v>
      </c>
      <c r="Q133" s="328"/>
    </row>
    <row r="134" spans="1:17" s="324" customFormat="1" ht="15.95" customHeight="1">
      <c r="A134" s="261"/>
      <c r="B134" s="269" t="s">
        <v>436</v>
      </c>
      <c r="C134" s="722"/>
      <c r="D134" s="29"/>
      <c r="E134" s="30"/>
      <c r="F134" s="270"/>
      <c r="G134" s="245"/>
      <c r="H134" s="246"/>
      <c r="I134" s="198"/>
      <c r="J134" s="198"/>
      <c r="K134" s="773"/>
      <c r="L134" s="245"/>
      <c r="M134" s="246"/>
      <c r="N134" s="246"/>
      <c r="O134" s="246"/>
      <c r="P134" s="767"/>
      <c r="Q134" s="328"/>
    </row>
    <row r="135" spans="1:17" s="324" customFormat="1" ht="14.25" customHeight="1">
      <c r="A135" s="261">
        <v>22</v>
      </c>
      <c r="B135" s="262" t="s">
        <v>59</v>
      </c>
      <c r="C135" s="722">
        <v>4902568</v>
      </c>
      <c r="D135" s="29" t="s">
        <v>12</v>
      </c>
      <c r="E135" s="30" t="s">
        <v>304</v>
      </c>
      <c r="F135" s="270">
        <v>-100</v>
      </c>
      <c r="G135" s="245">
        <v>992789</v>
      </c>
      <c r="H135" s="246">
        <v>992791</v>
      </c>
      <c r="I135" s="198">
        <f>G135-H135</f>
        <v>-2</v>
      </c>
      <c r="J135" s="198">
        <f>$F135*I135</f>
        <v>200</v>
      </c>
      <c r="K135" s="773">
        <f>J135/1000000</f>
        <v>2.0000000000000001E-4</v>
      </c>
      <c r="L135" s="245">
        <v>3188</v>
      </c>
      <c r="M135" s="246">
        <v>3121</v>
      </c>
      <c r="N135" s="246">
        <f>L135-M135</f>
        <v>67</v>
      </c>
      <c r="O135" s="246">
        <f>$F135*N135</f>
        <v>-6700</v>
      </c>
      <c r="P135" s="767">
        <f>O135/1000000</f>
        <v>-6.7000000000000002E-3</v>
      </c>
      <c r="Q135" s="328"/>
    </row>
    <row r="136" spans="1:17" s="324" customFormat="1" ht="15.95" customHeight="1">
      <c r="A136" s="261"/>
      <c r="B136" s="264" t="s">
        <v>67</v>
      </c>
      <c r="C136" s="722"/>
      <c r="D136" s="29"/>
      <c r="E136" s="29"/>
      <c r="F136" s="270"/>
      <c r="G136" s="245"/>
      <c r="H136" s="246"/>
      <c r="I136" s="198"/>
      <c r="J136" s="198"/>
      <c r="K136" s="773"/>
      <c r="L136" s="245"/>
      <c r="M136" s="246"/>
      <c r="N136" s="246"/>
      <c r="O136" s="246"/>
      <c r="P136" s="767"/>
      <c r="Q136" s="328"/>
    </row>
    <row r="137" spans="1:17" s="324" customFormat="1" ht="15.95" customHeight="1">
      <c r="A137" s="261">
        <v>23</v>
      </c>
      <c r="B137" s="262" t="s">
        <v>68</v>
      </c>
      <c r="C137" s="722">
        <v>4902599</v>
      </c>
      <c r="D137" s="29" t="s">
        <v>12</v>
      </c>
      <c r="E137" s="30" t="s">
        <v>304</v>
      </c>
      <c r="F137" s="251">
        <v>-1333.33</v>
      </c>
      <c r="G137" s="245">
        <v>9</v>
      </c>
      <c r="H137" s="246">
        <v>1</v>
      </c>
      <c r="I137" s="198">
        <f>G137-H137</f>
        <v>8</v>
      </c>
      <c r="J137" s="198">
        <f>$F137*I137</f>
        <v>-10666.64</v>
      </c>
      <c r="K137" s="773">
        <f>J137/1000000</f>
        <v>-1.066664E-2</v>
      </c>
      <c r="L137" s="245">
        <v>61</v>
      </c>
      <c r="M137" s="246">
        <v>53</v>
      </c>
      <c r="N137" s="246">
        <f>L137-M137</f>
        <v>8</v>
      </c>
      <c r="O137" s="246">
        <f>$F137*N137</f>
        <v>-10666.64</v>
      </c>
      <c r="P137" s="767">
        <f>O137/1000000</f>
        <v>-1.066664E-2</v>
      </c>
      <c r="Q137" s="328"/>
    </row>
    <row r="138" spans="1:17" s="324" customFormat="1" ht="15.95" customHeight="1">
      <c r="A138" s="261">
        <v>24</v>
      </c>
      <c r="B138" s="262" t="s">
        <v>69</v>
      </c>
      <c r="C138" s="722">
        <v>4902520</v>
      </c>
      <c r="D138" s="29" t="s">
        <v>12</v>
      </c>
      <c r="E138" s="30" t="s">
        <v>304</v>
      </c>
      <c r="F138" s="265">
        <v>-100</v>
      </c>
      <c r="G138" s="245">
        <v>17855</v>
      </c>
      <c r="H138" s="246">
        <v>17205</v>
      </c>
      <c r="I138" s="198">
        <f>G138-H138</f>
        <v>650</v>
      </c>
      <c r="J138" s="198">
        <f>$F138*I138</f>
        <v>-65000</v>
      </c>
      <c r="K138" s="773">
        <f>J138/1000000</f>
        <v>-6.5000000000000002E-2</v>
      </c>
      <c r="L138" s="245">
        <v>6564</v>
      </c>
      <c r="M138" s="246">
        <v>6538</v>
      </c>
      <c r="N138" s="246">
        <f>L138-M138</f>
        <v>26</v>
      </c>
      <c r="O138" s="246">
        <f>$F138*N138</f>
        <v>-2600</v>
      </c>
      <c r="P138" s="767">
        <f>O138/1000000</f>
        <v>-2.5999999999999999E-3</v>
      </c>
      <c r="Q138" s="328"/>
    </row>
    <row r="139" spans="1:17" s="324" customFormat="1" ht="15.95" customHeight="1">
      <c r="A139" s="245">
        <v>25</v>
      </c>
      <c r="B139" s="587" t="s">
        <v>70</v>
      </c>
      <c r="C139" s="722">
        <v>4902577</v>
      </c>
      <c r="D139" s="330" t="s">
        <v>12</v>
      </c>
      <c r="E139" s="331" t="s">
        <v>304</v>
      </c>
      <c r="F139" s="265">
        <v>-100</v>
      </c>
      <c r="G139" s="245">
        <v>1425</v>
      </c>
      <c r="H139" s="246">
        <v>1218</v>
      </c>
      <c r="I139" s="246">
        <f>G139-H139</f>
        <v>207</v>
      </c>
      <c r="J139" s="246">
        <f>$F139*I139</f>
        <v>-20700</v>
      </c>
      <c r="K139" s="767">
        <f>J139/1000000</f>
        <v>-2.07E-2</v>
      </c>
      <c r="L139" s="245">
        <v>155</v>
      </c>
      <c r="M139" s="246">
        <v>141</v>
      </c>
      <c r="N139" s="246">
        <f>L139-M139</f>
        <v>14</v>
      </c>
      <c r="O139" s="246">
        <f>$F139*N139</f>
        <v>-1400</v>
      </c>
      <c r="P139" s="767">
        <f>O139/1000000</f>
        <v>-1.4E-3</v>
      </c>
      <c r="Q139" s="336"/>
    </row>
    <row r="140" spans="1:17" s="324" customFormat="1" ht="15.95" customHeight="1">
      <c r="A140" s="505"/>
      <c r="B140" s="588" t="s">
        <v>442</v>
      </c>
      <c r="C140" s="534"/>
      <c r="D140" s="740"/>
      <c r="E140" s="568"/>
      <c r="F140" s="739"/>
      <c r="G140" s="245"/>
      <c r="H140" s="246"/>
      <c r="I140" s="536"/>
      <c r="J140" s="536"/>
      <c r="K140" s="790"/>
      <c r="L140" s="245"/>
      <c r="M140" s="246"/>
      <c r="N140" s="536"/>
      <c r="O140" s="536"/>
      <c r="P140" s="819"/>
      <c r="Q140" s="349"/>
    </row>
    <row r="141" spans="1:17" s="605" customFormat="1" ht="15.95" customHeight="1">
      <c r="A141" s="541">
        <v>26</v>
      </c>
      <c r="B141" s="584" t="s">
        <v>433</v>
      </c>
      <c r="C141" s="534" t="s">
        <v>441</v>
      </c>
      <c r="D141" s="29" t="s">
        <v>439</v>
      </c>
      <c r="E141" s="30" t="s">
        <v>304</v>
      </c>
      <c r="F141" s="739">
        <v>-1</v>
      </c>
      <c r="G141" s="541">
        <v>86150</v>
      </c>
      <c r="H141" s="40">
        <v>84810</v>
      </c>
      <c r="I141" s="536">
        <f>G141-H141</f>
        <v>1340</v>
      </c>
      <c r="J141" s="536">
        <f>$F141*I141</f>
        <v>-1340</v>
      </c>
      <c r="K141" s="790">
        <f>J141/1000000</f>
        <v>-1.34E-3</v>
      </c>
      <c r="L141" s="541">
        <v>380190</v>
      </c>
      <c r="M141" s="40">
        <v>375270</v>
      </c>
      <c r="N141" s="536">
        <f>L141-M141</f>
        <v>4920</v>
      </c>
      <c r="O141" s="536">
        <f>$F141*N141</f>
        <v>-4920</v>
      </c>
      <c r="P141" s="819">
        <f>O141/1000000</f>
        <v>-4.9199999999999999E-3</v>
      </c>
      <c r="Q141" s="703"/>
    </row>
    <row r="142" spans="1:17" s="605" customFormat="1" ht="15.95" customHeight="1">
      <c r="A142" s="541">
        <v>27</v>
      </c>
      <c r="B142" s="584" t="s">
        <v>434</v>
      </c>
      <c r="C142" s="534" t="s">
        <v>438</v>
      </c>
      <c r="D142" s="29" t="s">
        <v>439</v>
      </c>
      <c r="E142" s="30" t="s">
        <v>304</v>
      </c>
      <c r="F142" s="739">
        <v>-1</v>
      </c>
      <c r="G142" s="541">
        <v>48410</v>
      </c>
      <c r="H142" s="40">
        <v>47550</v>
      </c>
      <c r="I142" s="536">
        <f>G142-H142</f>
        <v>860</v>
      </c>
      <c r="J142" s="536">
        <f>$F142*I142</f>
        <v>-860</v>
      </c>
      <c r="K142" s="790">
        <f>J142/1000000</f>
        <v>-8.5999999999999998E-4</v>
      </c>
      <c r="L142" s="541">
        <v>621500</v>
      </c>
      <c r="M142" s="40">
        <v>611480</v>
      </c>
      <c r="N142" s="536">
        <f>L142-M142</f>
        <v>10020</v>
      </c>
      <c r="O142" s="536">
        <f>$F142*N142</f>
        <v>-10020</v>
      </c>
      <c r="P142" s="819">
        <f>O142/1000000</f>
        <v>-1.0019999999999999E-2</v>
      </c>
      <c r="Q142" s="703"/>
    </row>
    <row r="143" spans="1:17" s="605" customFormat="1" ht="15.95" customHeight="1">
      <c r="A143" s="541">
        <v>28</v>
      </c>
      <c r="B143" s="584" t="s">
        <v>435</v>
      </c>
      <c r="C143" s="534" t="s">
        <v>440</v>
      </c>
      <c r="D143" s="29" t="s">
        <v>439</v>
      </c>
      <c r="E143" s="30" t="s">
        <v>304</v>
      </c>
      <c r="F143" s="739">
        <v>-1</v>
      </c>
      <c r="G143" s="541">
        <v>292200</v>
      </c>
      <c r="H143" s="40">
        <v>283200</v>
      </c>
      <c r="I143" s="536">
        <f>G143-H143</f>
        <v>9000</v>
      </c>
      <c r="J143" s="536">
        <f>$F143*I143</f>
        <v>-9000</v>
      </c>
      <c r="K143" s="790">
        <f>J143/1000000</f>
        <v>-8.9999999999999993E-3</v>
      </c>
      <c r="L143" s="541">
        <v>2091200</v>
      </c>
      <c r="M143" s="40">
        <v>2031800</v>
      </c>
      <c r="N143" s="536">
        <f>L143-M143</f>
        <v>59400</v>
      </c>
      <c r="O143" s="536">
        <f>$F143*N143</f>
        <v>-59400</v>
      </c>
      <c r="P143" s="819">
        <f>O143/1000000</f>
        <v>-5.9400000000000001E-2</v>
      </c>
      <c r="Q143" s="703"/>
    </row>
    <row r="144" spans="1:17" s="324" customFormat="1" ht="15.95" customHeight="1">
      <c r="A144" s="541"/>
      <c r="B144" s="748" t="s">
        <v>477</v>
      </c>
      <c r="C144" s="534"/>
      <c r="D144" s="29"/>
      <c r="E144" s="30"/>
      <c r="F144" s="739"/>
      <c r="G144" s="245"/>
      <c r="H144" s="246"/>
      <c r="I144" s="536"/>
      <c r="J144" s="536"/>
      <c r="K144" s="790"/>
      <c r="L144" s="245"/>
      <c r="M144" s="246"/>
      <c r="N144" s="536"/>
      <c r="O144" s="536"/>
      <c r="P144" s="819"/>
      <c r="Q144" s="703"/>
    </row>
    <row r="145" spans="1:18" s="324" customFormat="1" ht="15.95" customHeight="1">
      <c r="A145" s="541">
        <v>29</v>
      </c>
      <c r="B145" s="584" t="s">
        <v>483</v>
      </c>
      <c r="C145" s="534" t="s">
        <v>485</v>
      </c>
      <c r="D145" s="29" t="s">
        <v>439</v>
      </c>
      <c r="E145" s="30" t="s">
        <v>304</v>
      </c>
      <c r="F145" s="739">
        <v>-1</v>
      </c>
      <c r="G145" s="787">
        <v>-121000</v>
      </c>
      <c r="H145" s="64">
        <v>-104000</v>
      </c>
      <c r="I145" s="536">
        <f>G145-H145</f>
        <v>-17000</v>
      </c>
      <c r="J145" s="536">
        <f>$F145*I145</f>
        <v>17000</v>
      </c>
      <c r="K145" s="790">
        <f>J145/1000000</f>
        <v>1.7000000000000001E-2</v>
      </c>
      <c r="L145" s="787">
        <v>0</v>
      </c>
      <c r="M145" s="64">
        <v>0</v>
      </c>
      <c r="N145" s="536">
        <f>L145-M145</f>
        <v>0</v>
      </c>
      <c r="O145" s="536">
        <f>$F145*N145</f>
        <v>0</v>
      </c>
      <c r="P145" s="819">
        <f>O145/1000000</f>
        <v>0</v>
      </c>
      <c r="Q145" s="336"/>
    </row>
    <row r="146" spans="1:18" s="324" customFormat="1" ht="15.95" customHeight="1">
      <c r="A146" s="541">
        <v>30</v>
      </c>
      <c r="B146" s="584" t="s">
        <v>484</v>
      </c>
      <c r="C146" s="534" t="s">
        <v>486</v>
      </c>
      <c r="D146" s="29" t="s">
        <v>439</v>
      </c>
      <c r="E146" s="30" t="s">
        <v>304</v>
      </c>
      <c r="F146" s="739">
        <v>-1</v>
      </c>
      <c r="G146" s="787">
        <v>670000</v>
      </c>
      <c r="H146" s="64">
        <v>316000</v>
      </c>
      <c r="I146" s="536">
        <f>G146-H146</f>
        <v>354000</v>
      </c>
      <c r="J146" s="536">
        <f>$F146*I146</f>
        <v>-354000</v>
      </c>
      <c r="K146" s="790">
        <f>J146/1000000</f>
        <v>-0.35399999999999998</v>
      </c>
      <c r="L146" s="787">
        <v>0</v>
      </c>
      <c r="M146" s="64">
        <v>0</v>
      </c>
      <c r="N146" s="536">
        <f>L146-M146</f>
        <v>0</v>
      </c>
      <c r="O146" s="536">
        <f>$F146*N146</f>
        <v>0</v>
      </c>
      <c r="P146" s="819">
        <f>O146/1000000</f>
        <v>0</v>
      </c>
      <c r="Q146" s="336"/>
    </row>
    <row r="147" spans="1:18" s="324" customFormat="1" ht="15.95" customHeight="1">
      <c r="A147" s="903" t="s">
        <v>442</v>
      </c>
      <c r="B147" s="904"/>
      <c r="C147" s="534"/>
      <c r="D147" s="29"/>
      <c r="E147" s="30"/>
      <c r="F147" s="739"/>
      <c r="G147" s="245"/>
      <c r="H147" s="246"/>
      <c r="I147" s="536"/>
      <c r="J147" s="536"/>
      <c r="K147" s="790"/>
      <c r="L147" s="245"/>
      <c r="M147" s="246"/>
      <c r="N147" s="536"/>
      <c r="O147" s="536"/>
      <c r="P147" s="790"/>
      <c r="Q147" s="336"/>
    </row>
    <row r="148" spans="1:18" s="324" customFormat="1" ht="15.95" customHeight="1">
      <c r="A148" s="541">
        <v>31</v>
      </c>
      <c r="B148" s="788" t="s">
        <v>488</v>
      </c>
      <c r="C148" s="739" t="s">
        <v>489</v>
      </c>
      <c r="D148" s="550" t="s">
        <v>439</v>
      </c>
      <c r="E148" s="789" t="s">
        <v>304</v>
      </c>
      <c r="F148" s="750">
        <v>-1200</v>
      </c>
      <c r="G148" s="541">
        <v>15.3</v>
      </c>
      <c r="H148" s="40">
        <v>13.11</v>
      </c>
      <c r="I148" s="536">
        <f>G148-H148</f>
        <v>2.1900000000000013</v>
      </c>
      <c r="J148" s="536">
        <f>$F148*I148</f>
        <v>-2628.0000000000014</v>
      </c>
      <c r="K148" s="790">
        <f>J148/1000000</f>
        <v>-2.6280000000000014E-3</v>
      </c>
      <c r="L148" s="541">
        <v>24.19</v>
      </c>
      <c r="M148" s="40">
        <v>16.82</v>
      </c>
      <c r="N148" s="536">
        <f>L148-M148</f>
        <v>7.370000000000001</v>
      </c>
      <c r="O148" s="536">
        <f>$F148*N148</f>
        <v>-8844.0000000000018</v>
      </c>
      <c r="P148" s="819">
        <f>O148/1000000</f>
        <v>-8.8440000000000012E-3</v>
      </c>
      <c r="Q148" s="336"/>
    </row>
    <row r="149" spans="1:18" s="324" customFormat="1" ht="15.95" customHeight="1">
      <c r="A149" s="541">
        <v>32</v>
      </c>
      <c r="B149" s="788" t="s">
        <v>490</v>
      </c>
      <c r="C149" s="739" t="s">
        <v>491</v>
      </c>
      <c r="D149" s="550" t="s">
        <v>439</v>
      </c>
      <c r="E149" s="789" t="s">
        <v>304</v>
      </c>
      <c r="F149" s="750">
        <v>-1200</v>
      </c>
      <c r="G149" s="541">
        <v>0.39</v>
      </c>
      <c r="H149" s="40">
        <v>0.26</v>
      </c>
      <c r="I149" s="536">
        <f>G149-H149</f>
        <v>0.13</v>
      </c>
      <c r="J149" s="536">
        <f>$F149*I149</f>
        <v>-156</v>
      </c>
      <c r="K149" s="790">
        <f>J149/1000000</f>
        <v>-1.56E-4</v>
      </c>
      <c r="L149" s="541">
        <v>58.47</v>
      </c>
      <c r="M149" s="40">
        <v>33.380000000000003</v>
      </c>
      <c r="N149" s="536">
        <f>L149-M149</f>
        <v>25.089999999999996</v>
      </c>
      <c r="O149" s="536">
        <f>$F149*N149</f>
        <v>-30107.999999999996</v>
      </c>
      <c r="P149" s="819">
        <f>O149/1000000</f>
        <v>-3.0107999999999996E-2</v>
      </c>
      <c r="Q149" s="336"/>
    </row>
    <row r="150" spans="1:18" s="324" customFormat="1" ht="15.95" customHeight="1">
      <c r="A150" s="541">
        <v>33</v>
      </c>
      <c r="B150" s="788" t="s">
        <v>492</v>
      </c>
      <c r="C150" s="739" t="s">
        <v>493</v>
      </c>
      <c r="D150" s="550" t="s">
        <v>439</v>
      </c>
      <c r="E150" s="789" t="s">
        <v>304</v>
      </c>
      <c r="F150" s="750">
        <v>-1200</v>
      </c>
      <c r="G150" s="541">
        <v>0.27</v>
      </c>
      <c r="H150" s="40">
        <v>0.23</v>
      </c>
      <c r="I150" s="536">
        <f>G150-H150</f>
        <v>4.0000000000000008E-2</v>
      </c>
      <c r="J150" s="536">
        <f>$F150*I150</f>
        <v>-48.000000000000007</v>
      </c>
      <c r="K150" s="790">
        <f>J150/1000000</f>
        <v>-4.8000000000000008E-5</v>
      </c>
      <c r="L150" s="541">
        <v>27.18</v>
      </c>
      <c r="M150" s="40">
        <v>13.77</v>
      </c>
      <c r="N150" s="536">
        <f>L150-M150</f>
        <v>13.41</v>
      </c>
      <c r="O150" s="536">
        <f>$F150*N150</f>
        <v>-16092</v>
      </c>
      <c r="P150" s="819">
        <f>O150/1000000</f>
        <v>-1.6091999999999999E-2</v>
      </c>
      <c r="Q150" s="336"/>
    </row>
    <row r="151" spans="1:18" s="324" customFormat="1" ht="15.95" customHeight="1">
      <c r="A151" s="541">
        <v>34</v>
      </c>
      <c r="B151" s="788" t="s">
        <v>494</v>
      </c>
      <c r="C151" s="739" t="s">
        <v>495</v>
      </c>
      <c r="D151" s="550" t="s">
        <v>439</v>
      </c>
      <c r="E151" s="789" t="s">
        <v>304</v>
      </c>
      <c r="F151" s="750">
        <v>-1200</v>
      </c>
      <c r="G151" s="541">
        <v>0.91</v>
      </c>
      <c r="H151" s="40">
        <v>0.72</v>
      </c>
      <c r="I151" s="536">
        <f>G151-H151</f>
        <v>0.19000000000000006</v>
      </c>
      <c r="J151" s="536">
        <f>$F151*I151</f>
        <v>-228.00000000000006</v>
      </c>
      <c r="K151" s="790">
        <f>J151/1000000</f>
        <v>-2.2800000000000007E-4</v>
      </c>
      <c r="L151" s="541">
        <v>24.74</v>
      </c>
      <c r="M151" s="40">
        <v>13.03</v>
      </c>
      <c r="N151" s="536">
        <f>L151-M151</f>
        <v>11.709999999999999</v>
      </c>
      <c r="O151" s="536">
        <f>$F151*N151</f>
        <v>-14051.999999999998</v>
      </c>
      <c r="P151" s="819">
        <f>O151/1000000</f>
        <v>-1.4051999999999999E-2</v>
      </c>
      <c r="Q151" s="336"/>
    </row>
    <row r="152" spans="1:18" s="324" customFormat="1" ht="15.95" customHeight="1">
      <c r="A152" s="541">
        <v>35</v>
      </c>
      <c r="B152" s="788" t="s">
        <v>496</v>
      </c>
      <c r="C152" s="739" t="s">
        <v>502</v>
      </c>
      <c r="D152" s="550" t="s">
        <v>439</v>
      </c>
      <c r="E152" s="789" t="s">
        <v>304</v>
      </c>
      <c r="F152" s="750">
        <v>-3000</v>
      </c>
      <c r="G152" s="541">
        <v>0</v>
      </c>
      <c r="H152" s="40">
        <v>0</v>
      </c>
      <c r="I152" s="536">
        <f>G152-H152</f>
        <v>0</v>
      </c>
      <c r="J152" s="536">
        <f>$F152*I152</f>
        <v>0</v>
      </c>
      <c r="K152" s="790">
        <f>J152/1000000</f>
        <v>0</v>
      </c>
      <c r="L152" s="541">
        <v>10.029999999999999</v>
      </c>
      <c r="M152" s="40">
        <v>6.6</v>
      </c>
      <c r="N152" s="536">
        <f>L152-M152</f>
        <v>3.4299999999999997</v>
      </c>
      <c r="O152" s="536">
        <f>$F152*N152</f>
        <v>-10290</v>
      </c>
      <c r="P152" s="819">
        <f>O152/1000000</f>
        <v>-1.0290000000000001E-2</v>
      </c>
      <c r="Q152" s="336"/>
    </row>
    <row r="153" spans="1:18" ht="16.5">
      <c r="A153" s="505"/>
      <c r="B153" s="754"/>
      <c r="C153" s="351"/>
      <c r="D153" s="94"/>
      <c r="E153" s="351"/>
      <c r="F153" s="351"/>
      <c r="G153" s="245"/>
      <c r="H153" s="351"/>
      <c r="I153" s="351"/>
      <c r="J153" s="351"/>
      <c r="K153" s="771">
        <f>SUM(K101:K152)</f>
        <v>-0.33149239000000003</v>
      </c>
      <c r="L153" s="245"/>
      <c r="M153" s="237"/>
      <c r="N153" s="237"/>
      <c r="O153" s="237"/>
      <c r="P153" s="771">
        <f>SUM(P101:P152)</f>
        <v>2.7460509999999959E-2</v>
      </c>
      <c r="Q153" s="737"/>
    </row>
    <row r="154" spans="1:18" ht="15.75" thickBot="1">
      <c r="A154" s="440"/>
      <c r="B154" s="791"/>
      <c r="C154" s="354"/>
      <c r="D154" s="354"/>
      <c r="E154" s="354"/>
      <c r="F154" s="354"/>
      <c r="G154" s="326"/>
      <c r="H154" s="354"/>
      <c r="I154" s="354"/>
      <c r="J154" s="354"/>
      <c r="K154" s="815"/>
      <c r="L154" s="326"/>
      <c r="M154" s="560"/>
      <c r="N154" s="560"/>
      <c r="O154" s="560"/>
      <c r="P154" s="815"/>
      <c r="Q154" s="738"/>
    </row>
    <row r="155" spans="1:18" ht="15" thickTop="1">
      <c r="A155" s="324"/>
      <c r="B155" s="324"/>
      <c r="C155" s="324"/>
      <c r="D155" s="324"/>
      <c r="E155" s="324"/>
      <c r="F155" s="324"/>
      <c r="G155" s="324"/>
      <c r="H155" s="324"/>
      <c r="I155" s="324"/>
      <c r="J155" s="324"/>
      <c r="K155" s="816"/>
      <c r="L155" s="487"/>
      <c r="M155" s="487"/>
      <c r="N155" s="487"/>
      <c r="O155" s="487"/>
      <c r="P155" s="816"/>
      <c r="Q155" s="324"/>
    </row>
    <row r="156" spans="1:18">
      <c r="A156" s="324"/>
      <c r="B156" s="324"/>
      <c r="C156" s="324"/>
      <c r="D156" s="324"/>
      <c r="E156" s="324"/>
      <c r="F156" s="324"/>
      <c r="G156" s="324"/>
      <c r="H156" s="324"/>
      <c r="I156" s="324"/>
      <c r="J156" s="324"/>
      <c r="K156" s="501"/>
      <c r="L156" s="324"/>
      <c r="M156" s="324"/>
      <c r="N156" s="324"/>
      <c r="O156" s="324"/>
      <c r="P156" s="501"/>
      <c r="Q156" s="792" t="str">
        <f>NDPL!Q1</f>
        <v>JULY-2023</v>
      </c>
      <c r="R156" s="178"/>
    </row>
    <row r="157" spans="1:18" ht="13.5" thickBot="1">
      <c r="A157" s="324"/>
      <c r="B157" s="324"/>
      <c r="C157" s="324"/>
      <c r="D157" s="324"/>
      <c r="E157" s="324"/>
      <c r="F157" s="324"/>
      <c r="G157" s="324"/>
      <c r="H157" s="324"/>
      <c r="I157" s="324"/>
      <c r="J157" s="324"/>
      <c r="K157" s="501"/>
      <c r="L157" s="324"/>
      <c r="M157" s="324"/>
      <c r="N157" s="324"/>
      <c r="O157" s="324"/>
      <c r="P157" s="501"/>
      <c r="Q157" s="324"/>
    </row>
    <row r="158" spans="1:18" ht="44.25" customHeight="1">
      <c r="A158" s="793"/>
      <c r="B158" s="240" t="s">
        <v>135</v>
      </c>
      <c r="C158" s="401"/>
      <c r="D158" s="401"/>
      <c r="E158" s="401"/>
      <c r="F158" s="401"/>
      <c r="G158" s="401"/>
      <c r="H158" s="401"/>
      <c r="I158" s="401"/>
      <c r="J158" s="401"/>
      <c r="K158" s="673"/>
      <c r="L158" s="401"/>
      <c r="M158" s="401"/>
      <c r="N158" s="401"/>
      <c r="O158" s="401"/>
      <c r="P158" s="673"/>
      <c r="Q158" s="402"/>
    </row>
    <row r="159" spans="1:18" ht="20.100000000000001" customHeight="1">
      <c r="A159" s="427"/>
      <c r="B159" s="203" t="s">
        <v>136</v>
      </c>
      <c r="C159" s="351"/>
      <c r="D159" s="351"/>
      <c r="E159" s="351"/>
      <c r="F159" s="351"/>
      <c r="G159" s="351"/>
      <c r="H159" s="351"/>
      <c r="I159" s="351"/>
      <c r="J159" s="351"/>
      <c r="K159" s="801"/>
      <c r="L159" s="351"/>
      <c r="M159" s="351"/>
      <c r="N159" s="351"/>
      <c r="O159" s="351"/>
      <c r="P159" s="801"/>
      <c r="Q159" s="403"/>
    </row>
    <row r="160" spans="1:18" ht="20.100000000000001" customHeight="1">
      <c r="A160" s="427"/>
      <c r="B160" s="199" t="s">
        <v>225</v>
      </c>
      <c r="C160" s="351"/>
      <c r="D160" s="351"/>
      <c r="E160" s="351"/>
      <c r="F160" s="351"/>
      <c r="G160" s="351"/>
      <c r="H160" s="351"/>
      <c r="I160" s="351"/>
      <c r="J160" s="351"/>
      <c r="K160" s="794">
        <f>K64</f>
        <v>-0.33175102000000001</v>
      </c>
      <c r="L160" s="67"/>
      <c r="M160" s="67"/>
      <c r="N160" s="67"/>
      <c r="O160" s="67"/>
      <c r="P160" s="794">
        <f>P64</f>
        <v>-7.7460595899999998</v>
      </c>
      <c r="Q160" s="403"/>
    </row>
    <row r="161" spans="1:17" ht="20.100000000000001" customHeight="1">
      <c r="A161" s="427"/>
      <c r="B161" s="199" t="s">
        <v>226</v>
      </c>
      <c r="C161" s="351"/>
      <c r="D161" s="351"/>
      <c r="E161" s="351"/>
      <c r="F161" s="351"/>
      <c r="G161" s="351"/>
      <c r="H161" s="351"/>
      <c r="I161" s="351"/>
      <c r="J161" s="351"/>
      <c r="K161" s="794">
        <f>K153</f>
        <v>-0.33149239000000003</v>
      </c>
      <c r="L161" s="67"/>
      <c r="M161" s="67"/>
      <c r="N161" s="67"/>
      <c r="O161" s="67"/>
      <c r="P161" s="794">
        <f>P153</f>
        <v>2.7460509999999959E-2</v>
      </c>
      <c r="Q161" s="403"/>
    </row>
    <row r="162" spans="1:17" ht="20.100000000000001" customHeight="1">
      <c r="A162" s="427"/>
      <c r="B162" s="199" t="s">
        <v>137</v>
      </c>
      <c r="C162" s="351"/>
      <c r="D162" s="351"/>
      <c r="E162" s="351"/>
      <c r="F162" s="351"/>
      <c r="G162" s="351"/>
      <c r="H162" s="351"/>
      <c r="I162" s="351"/>
      <c r="J162" s="351"/>
      <c r="K162" s="794">
        <f>'ROHTAK ROAD'!K42</f>
        <v>0</v>
      </c>
      <c r="L162" s="67"/>
      <c r="M162" s="67"/>
      <c r="N162" s="67"/>
      <c r="O162" s="67"/>
      <c r="P162" s="794">
        <f>'ROHTAK ROAD'!P42</f>
        <v>0</v>
      </c>
      <c r="Q162" s="403"/>
    </row>
    <row r="163" spans="1:17" ht="20.100000000000001" customHeight="1">
      <c r="A163" s="427"/>
      <c r="B163" s="199" t="s">
        <v>138</v>
      </c>
      <c r="C163" s="351"/>
      <c r="D163" s="351"/>
      <c r="E163" s="351"/>
      <c r="F163" s="351"/>
      <c r="G163" s="351"/>
      <c r="H163" s="351"/>
      <c r="I163" s="351"/>
      <c r="J163" s="351"/>
      <c r="K163" s="794">
        <f>SUM(K160:K162)</f>
        <v>-0.66324340999999998</v>
      </c>
      <c r="L163" s="67"/>
      <c r="M163" s="67"/>
      <c r="N163" s="67"/>
      <c r="O163" s="67"/>
      <c r="P163" s="794">
        <f>SUM(P160:P162)</f>
        <v>-7.7185990799999997</v>
      </c>
      <c r="Q163" s="403"/>
    </row>
    <row r="164" spans="1:17" ht="20.100000000000001" customHeight="1">
      <c r="A164" s="427"/>
      <c r="B164" s="203" t="s">
        <v>139</v>
      </c>
      <c r="C164" s="351"/>
      <c r="D164" s="351"/>
      <c r="E164" s="351"/>
      <c r="F164" s="351"/>
      <c r="G164" s="351"/>
      <c r="H164" s="351"/>
      <c r="I164" s="351"/>
      <c r="J164" s="351"/>
      <c r="K164" s="794"/>
      <c r="L164" s="67"/>
      <c r="M164" s="67"/>
      <c r="N164" s="67"/>
      <c r="O164" s="67"/>
      <c r="P164" s="794"/>
      <c r="Q164" s="403"/>
    </row>
    <row r="165" spans="1:17" ht="20.100000000000001" customHeight="1">
      <c r="A165" s="427"/>
      <c r="B165" s="199" t="s">
        <v>227</v>
      </c>
      <c r="C165" s="351"/>
      <c r="D165" s="351"/>
      <c r="E165" s="351"/>
      <c r="F165" s="351"/>
      <c r="G165" s="351"/>
      <c r="H165" s="351"/>
      <c r="I165" s="351"/>
      <c r="J165" s="351"/>
      <c r="K165" s="794">
        <f>K93</f>
        <v>0.21999999999999995</v>
      </c>
      <c r="L165" s="67"/>
      <c r="M165" s="67"/>
      <c r="N165" s="67"/>
      <c r="O165" s="67"/>
      <c r="P165" s="794">
        <f>P93</f>
        <v>-1.3505</v>
      </c>
      <c r="Q165" s="403"/>
    </row>
    <row r="166" spans="1:17" ht="20.100000000000001" customHeight="1" thickBot="1">
      <c r="A166" s="428"/>
      <c r="B166" s="241" t="s">
        <v>140</v>
      </c>
      <c r="C166" s="404"/>
      <c r="D166" s="404"/>
      <c r="E166" s="404"/>
      <c r="F166" s="404"/>
      <c r="G166" s="404"/>
      <c r="H166" s="404"/>
      <c r="I166" s="404"/>
      <c r="J166" s="404"/>
      <c r="K166" s="795">
        <f>SUM(K163:K165)</f>
        <v>-0.44324341</v>
      </c>
      <c r="L166" s="691"/>
      <c r="M166" s="691"/>
      <c r="N166" s="691"/>
      <c r="O166" s="691"/>
      <c r="P166" s="795">
        <f>SUM(P163:P165)</f>
        <v>-9.0690990799999991</v>
      </c>
      <c r="Q166" s="796"/>
    </row>
    <row r="167" spans="1:17">
      <c r="A167" s="401"/>
      <c r="B167" s="401"/>
      <c r="C167" s="401"/>
      <c r="D167" s="401"/>
      <c r="E167" s="401"/>
      <c r="F167" s="401"/>
      <c r="G167" s="401"/>
      <c r="H167" s="401"/>
      <c r="I167" s="401"/>
      <c r="J167" s="401"/>
      <c r="K167" s="673"/>
      <c r="L167" s="401"/>
      <c r="M167" s="401"/>
      <c r="N167" s="401"/>
      <c r="O167" s="401"/>
      <c r="P167" s="673"/>
      <c r="Q167" s="401"/>
    </row>
    <row r="168" spans="1:17">
      <c r="A168" s="351"/>
      <c r="B168" s="351"/>
      <c r="C168" s="351"/>
      <c r="D168" s="351"/>
      <c r="E168" s="351"/>
      <c r="F168" s="351"/>
      <c r="G168" s="351"/>
      <c r="H168" s="351"/>
      <c r="I168" s="351"/>
      <c r="J168" s="351"/>
      <c r="K168" s="801"/>
      <c r="L168" s="351"/>
      <c r="M168" s="351"/>
      <c r="N168" s="351"/>
      <c r="O168" s="351"/>
      <c r="P168" s="801"/>
      <c r="Q168" s="351"/>
    </row>
    <row r="169" spans="1:17">
      <c r="A169" s="351"/>
      <c r="B169" s="351"/>
      <c r="C169" s="351"/>
      <c r="D169" s="351"/>
      <c r="E169" s="351"/>
      <c r="F169" s="351"/>
      <c r="G169" s="351"/>
      <c r="H169" s="351"/>
      <c r="I169" s="351"/>
      <c r="J169" s="351"/>
      <c r="K169" s="801"/>
      <c r="L169" s="351"/>
      <c r="M169" s="351"/>
      <c r="N169" s="351"/>
      <c r="O169" s="351"/>
      <c r="P169" s="801"/>
      <c r="Q169" s="351"/>
    </row>
    <row r="170" spans="1:17" ht="13.5" thickBot="1">
      <c r="A170" s="404"/>
      <c r="B170" s="404"/>
      <c r="C170" s="404"/>
      <c r="D170" s="404"/>
      <c r="E170" s="404"/>
      <c r="F170" s="404"/>
      <c r="G170" s="404"/>
      <c r="H170" s="404"/>
      <c r="I170" s="404"/>
      <c r="J170" s="404"/>
      <c r="K170" s="817"/>
      <c r="L170" s="404"/>
      <c r="M170" s="404"/>
      <c r="N170" s="404"/>
      <c r="O170" s="404"/>
      <c r="P170" s="817"/>
      <c r="Q170" s="404"/>
    </row>
    <row r="171" spans="1:17">
      <c r="A171" s="406"/>
      <c r="B171" s="407"/>
      <c r="C171" s="407"/>
      <c r="D171" s="407"/>
      <c r="E171" s="407"/>
      <c r="F171" s="407"/>
      <c r="G171" s="407"/>
      <c r="H171" s="401"/>
      <c r="I171" s="401"/>
      <c r="J171" s="401"/>
      <c r="K171" s="673"/>
      <c r="L171" s="401"/>
      <c r="M171" s="401"/>
      <c r="N171" s="401"/>
      <c r="O171" s="401"/>
      <c r="P171" s="673"/>
      <c r="Q171" s="402"/>
    </row>
    <row r="172" spans="1:17" ht="23.25">
      <c r="A172" s="408" t="s">
        <v>285</v>
      </c>
      <c r="B172" s="409"/>
      <c r="C172" s="409"/>
      <c r="D172" s="409"/>
      <c r="E172" s="409"/>
      <c r="F172" s="409"/>
      <c r="G172" s="409"/>
      <c r="H172" s="351"/>
      <c r="I172" s="351"/>
      <c r="J172" s="351"/>
      <c r="K172" s="801"/>
      <c r="L172" s="351"/>
      <c r="M172" s="351"/>
      <c r="N172" s="351"/>
      <c r="O172" s="351"/>
      <c r="P172" s="801"/>
      <c r="Q172" s="403"/>
    </row>
    <row r="173" spans="1:17">
      <c r="A173" s="410"/>
      <c r="B173" s="409"/>
      <c r="C173" s="409"/>
      <c r="D173" s="409"/>
      <c r="E173" s="409"/>
      <c r="F173" s="409"/>
      <c r="G173" s="409"/>
      <c r="H173" s="351"/>
      <c r="I173" s="351"/>
      <c r="J173" s="351"/>
      <c r="K173" s="801"/>
      <c r="L173" s="351"/>
      <c r="M173" s="351"/>
      <c r="N173" s="351"/>
      <c r="O173" s="351"/>
      <c r="P173" s="801"/>
      <c r="Q173" s="403"/>
    </row>
    <row r="174" spans="1:17">
      <c r="A174" s="411"/>
      <c r="B174" s="412"/>
      <c r="C174" s="412"/>
      <c r="D174" s="412"/>
      <c r="E174" s="412"/>
      <c r="F174" s="412"/>
      <c r="G174" s="412"/>
      <c r="H174" s="351"/>
      <c r="I174" s="351"/>
      <c r="J174" s="351"/>
      <c r="K174" s="818" t="s">
        <v>297</v>
      </c>
      <c r="L174" s="351"/>
      <c r="M174" s="351"/>
      <c r="N174" s="351"/>
      <c r="O174" s="351"/>
      <c r="P174" s="818" t="s">
        <v>298</v>
      </c>
      <c r="Q174" s="403"/>
    </row>
    <row r="175" spans="1:17">
      <c r="A175" s="414"/>
      <c r="B175" s="74"/>
      <c r="C175" s="74"/>
      <c r="D175" s="74"/>
      <c r="E175" s="74"/>
      <c r="F175" s="74"/>
      <c r="G175" s="74"/>
      <c r="H175" s="351"/>
      <c r="I175" s="351"/>
      <c r="J175" s="351"/>
      <c r="K175" s="801"/>
      <c r="L175" s="351"/>
      <c r="M175" s="351"/>
      <c r="N175" s="351"/>
      <c r="O175" s="351"/>
      <c r="P175" s="801"/>
      <c r="Q175" s="403"/>
    </row>
    <row r="176" spans="1:17">
      <c r="A176" s="414"/>
      <c r="B176" s="74"/>
      <c r="C176" s="74"/>
      <c r="D176" s="74"/>
      <c r="E176" s="74"/>
      <c r="F176" s="74"/>
      <c r="G176" s="74"/>
      <c r="H176" s="351"/>
      <c r="I176" s="351"/>
      <c r="J176" s="351"/>
      <c r="K176" s="801"/>
      <c r="L176" s="351"/>
      <c r="M176" s="351"/>
      <c r="N176" s="351"/>
      <c r="O176" s="351"/>
      <c r="P176" s="801"/>
      <c r="Q176" s="403"/>
    </row>
    <row r="177" spans="1:17" ht="18">
      <c r="A177" s="415" t="s">
        <v>288</v>
      </c>
      <c r="B177" s="416"/>
      <c r="C177" s="416"/>
      <c r="D177" s="417"/>
      <c r="E177" s="417"/>
      <c r="F177" s="418"/>
      <c r="G177" s="417"/>
      <c r="H177" s="351"/>
      <c r="I177" s="351"/>
      <c r="J177" s="351"/>
      <c r="K177" s="797">
        <f>K166</f>
        <v>-0.44324341</v>
      </c>
      <c r="L177" s="417" t="s">
        <v>286</v>
      </c>
      <c r="M177" s="351"/>
      <c r="N177" s="351"/>
      <c r="O177" s="351"/>
      <c r="P177" s="797">
        <f>P166</f>
        <v>-9.0690990799999991</v>
      </c>
      <c r="Q177" s="420" t="s">
        <v>286</v>
      </c>
    </row>
    <row r="178" spans="1:17" ht="18">
      <c r="A178" s="421"/>
      <c r="B178" s="422"/>
      <c r="C178" s="422"/>
      <c r="D178" s="409"/>
      <c r="E178" s="409"/>
      <c r="F178" s="423"/>
      <c r="G178" s="409"/>
      <c r="H178" s="351"/>
      <c r="I178" s="351"/>
      <c r="J178" s="351"/>
      <c r="K178" s="797"/>
      <c r="L178" s="409"/>
      <c r="M178" s="351"/>
      <c r="N178" s="351"/>
      <c r="O178" s="351"/>
      <c r="P178" s="797"/>
      <c r="Q178" s="424"/>
    </row>
    <row r="179" spans="1:17" ht="18">
      <c r="A179" s="425" t="s">
        <v>287</v>
      </c>
      <c r="B179" s="34"/>
      <c r="C179" s="34"/>
      <c r="D179" s="409"/>
      <c r="E179" s="409"/>
      <c r="F179" s="426"/>
      <c r="G179" s="417"/>
      <c r="H179" s="351"/>
      <c r="I179" s="351"/>
      <c r="J179" s="351"/>
      <c r="K179" s="797">
        <f>'STEPPED UP GENCO'!K74</f>
        <v>0.18252844159999998</v>
      </c>
      <c r="L179" s="417" t="s">
        <v>286</v>
      </c>
      <c r="M179" s="351"/>
      <c r="N179" s="351"/>
      <c r="O179" s="351"/>
      <c r="P179" s="797">
        <f>'STEPPED UP GENCO'!P74</f>
        <v>0.33287434170000008</v>
      </c>
      <c r="Q179" s="420" t="s">
        <v>286</v>
      </c>
    </row>
    <row r="180" spans="1:17">
      <c r="A180" s="427"/>
      <c r="B180" s="351"/>
      <c r="C180" s="351"/>
      <c r="D180" s="351"/>
      <c r="E180" s="351"/>
      <c r="F180" s="351"/>
      <c r="G180" s="351"/>
      <c r="H180" s="351"/>
      <c r="I180" s="351"/>
      <c r="J180" s="351"/>
      <c r="K180" s="801"/>
      <c r="L180" s="351"/>
      <c r="M180" s="351"/>
      <c r="N180" s="351"/>
      <c r="O180" s="351"/>
      <c r="P180" s="351"/>
      <c r="Q180" s="403"/>
    </row>
    <row r="181" spans="1:17">
      <c r="A181" s="427"/>
      <c r="B181" s="351"/>
      <c r="C181" s="351"/>
      <c r="D181" s="351"/>
      <c r="E181" s="351"/>
      <c r="F181" s="351"/>
      <c r="G181" s="351"/>
      <c r="H181" s="351"/>
      <c r="I181" s="351"/>
      <c r="J181" s="351"/>
      <c r="K181" s="801"/>
      <c r="L181" s="351"/>
      <c r="M181" s="351"/>
      <c r="N181" s="351"/>
      <c r="O181" s="351"/>
      <c r="P181" s="351"/>
      <c r="Q181" s="403"/>
    </row>
    <row r="182" spans="1:17">
      <c r="A182" s="427"/>
      <c r="B182" s="351"/>
      <c r="C182" s="351"/>
      <c r="D182" s="351"/>
      <c r="E182" s="351"/>
      <c r="F182" s="351"/>
      <c r="G182" s="351"/>
      <c r="H182" s="351"/>
      <c r="I182" s="351"/>
      <c r="J182" s="351"/>
      <c r="K182" s="801"/>
      <c r="L182" s="351"/>
      <c r="M182" s="351"/>
      <c r="N182" s="351"/>
      <c r="O182" s="351"/>
      <c r="P182" s="351"/>
      <c r="Q182" s="403"/>
    </row>
    <row r="183" spans="1:17" ht="20.25">
      <c r="A183" s="427"/>
      <c r="B183" s="351"/>
      <c r="C183" s="351"/>
      <c r="D183" s="351"/>
      <c r="E183" s="351"/>
      <c r="F183" s="351"/>
      <c r="G183" s="351"/>
      <c r="H183" s="416"/>
      <c r="I183" s="416"/>
      <c r="J183" s="798" t="s">
        <v>289</v>
      </c>
      <c r="K183" s="799">
        <f>SUM(K177:K182)</f>
        <v>-0.26071496840000002</v>
      </c>
      <c r="L183" s="798" t="s">
        <v>286</v>
      </c>
      <c r="M183" s="74"/>
      <c r="N183" s="351"/>
      <c r="O183" s="351"/>
      <c r="P183" s="799">
        <f>SUM(P177:P182)</f>
        <v>-8.7362247382999989</v>
      </c>
      <c r="Q183" s="800" t="s">
        <v>286</v>
      </c>
    </row>
    <row r="184" spans="1:17" ht="13.5" thickBot="1">
      <c r="A184" s="428"/>
      <c r="B184" s="404"/>
      <c r="C184" s="404"/>
      <c r="D184" s="404"/>
      <c r="E184" s="404"/>
      <c r="F184" s="404"/>
      <c r="G184" s="404"/>
      <c r="H184" s="404"/>
      <c r="I184" s="404"/>
      <c r="J184" s="404"/>
      <c r="K184" s="404"/>
      <c r="L184" s="404"/>
      <c r="M184" s="404"/>
      <c r="N184" s="404"/>
      <c r="O184" s="404"/>
      <c r="P184" s="404"/>
      <c r="Q184" s="405"/>
    </row>
  </sheetData>
  <mergeCells count="1">
    <mergeCell ref="A147:B147"/>
  </mergeCells>
  <phoneticPr fontId="5" type="noConversion"/>
  <pageMargins left="0.51" right="0.5" top="0.57999999999999996" bottom="0.5" header="0.5" footer="0.5"/>
  <pageSetup scale="53" orientation="landscape" verticalDpi="300" r:id="rId1"/>
  <headerFooter alignWithMargins="0"/>
  <rowBreaks count="3" manualBreakCount="3">
    <brk id="64" max="16383" man="1"/>
    <brk id="95" max="16383" man="1"/>
    <brk id="154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83"/>
  <sheetViews>
    <sheetView view="pageBreakPreview" zoomScale="85" zoomScaleNormal="70" zoomScaleSheetLayoutView="85" zoomScalePageLayoutView="50" workbookViewId="0">
      <selection activeCell="J36" sqref="J36"/>
    </sheetView>
  </sheetViews>
  <sheetFormatPr defaultRowHeight="12.75"/>
  <cols>
    <col min="1" max="1" width="5.140625" style="324" customWidth="1"/>
    <col min="2" max="2" width="20.85546875" style="324" customWidth="1"/>
    <col min="3" max="3" width="11.28515625" style="324" customWidth="1"/>
    <col min="4" max="4" width="9.140625" style="324"/>
    <col min="5" max="5" width="14.42578125" style="324" customWidth="1"/>
    <col min="6" max="6" width="7.7109375" style="324" customWidth="1"/>
    <col min="7" max="7" width="11.42578125" style="324" customWidth="1"/>
    <col min="8" max="8" width="13" style="324" customWidth="1"/>
    <col min="9" max="9" width="12.42578125" style="324" customWidth="1"/>
    <col min="10" max="10" width="12.28515625" style="324" customWidth="1"/>
    <col min="11" max="12" width="12.85546875" style="324" customWidth="1"/>
    <col min="13" max="13" width="13.28515625" style="324" customWidth="1"/>
    <col min="14" max="14" width="11.42578125" style="324" customWidth="1"/>
    <col min="15" max="15" width="13.140625" style="324" customWidth="1"/>
    <col min="16" max="16" width="14.7109375" style="324" customWidth="1"/>
    <col min="17" max="17" width="18.42578125" style="324" customWidth="1"/>
    <col min="18" max="18" width="5.28515625" style="324" customWidth="1"/>
    <col min="19" max="19" width="1.5703125" style="324" hidden="1" customWidth="1"/>
    <col min="20" max="20" width="9.140625" style="324" hidden="1" customWidth="1"/>
    <col min="21" max="21" width="4.28515625" style="324" hidden="1" customWidth="1"/>
    <col min="22" max="22" width="4" style="324" hidden="1" customWidth="1"/>
    <col min="23" max="23" width="3.85546875" style="324" hidden="1" customWidth="1"/>
    <col min="24" max="16384" width="9.140625" style="324"/>
  </cols>
  <sheetData>
    <row r="1" spans="1:24" ht="26.25">
      <c r="A1" s="1" t="s">
        <v>213</v>
      </c>
      <c r="Q1" s="362" t="str">
        <f>NDPL!Q1</f>
        <v>JULY-2023</v>
      </c>
    </row>
    <row r="2" spans="1:24" ht="18.75" customHeight="1">
      <c r="A2" s="61" t="s">
        <v>214</v>
      </c>
    </row>
    <row r="3" spans="1:24" ht="23.25">
      <c r="A3" s="141" t="s">
        <v>193</v>
      </c>
    </row>
    <row r="4" spans="1:24" ht="24" thickBot="1">
      <c r="A4" s="287" t="s">
        <v>194</v>
      </c>
      <c r="G4" s="351"/>
      <c r="H4" s="351"/>
      <c r="I4" s="35" t="s">
        <v>351</v>
      </c>
      <c r="J4" s="351"/>
      <c r="K4" s="351"/>
      <c r="L4" s="351"/>
      <c r="M4" s="351"/>
      <c r="N4" s="35" t="s">
        <v>352</v>
      </c>
      <c r="O4" s="351"/>
      <c r="P4" s="351"/>
    </row>
    <row r="5" spans="1:24" ht="62.25" customHeight="1" thickTop="1" thickBot="1">
      <c r="A5" s="367" t="s">
        <v>8</v>
      </c>
      <c r="B5" s="368" t="s">
        <v>9</v>
      </c>
      <c r="C5" s="369" t="s">
        <v>1</v>
      </c>
      <c r="D5" s="369" t="s">
        <v>2</v>
      </c>
      <c r="E5" s="369" t="s">
        <v>3</v>
      </c>
      <c r="F5" s="369" t="s">
        <v>10</v>
      </c>
      <c r="G5" s="367" t="str">
        <f>NDPL!G5</f>
        <v>FINAL READING 31/07/2023</v>
      </c>
      <c r="H5" s="369" t="str">
        <f>NDPL!H5</f>
        <v>INTIAL READING 01/07/2023</v>
      </c>
      <c r="I5" s="369" t="s">
        <v>4</v>
      </c>
      <c r="J5" s="369" t="s">
        <v>5</v>
      </c>
      <c r="K5" s="369" t="s">
        <v>6</v>
      </c>
      <c r="L5" s="367" t="str">
        <f>NDPL!G5</f>
        <v>FINAL READING 31/07/2023</v>
      </c>
      <c r="M5" s="369" t="str">
        <f>NDPL!H5</f>
        <v>INTIAL READING 01/07/2023</v>
      </c>
      <c r="N5" s="369" t="s">
        <v>4</v>
      </c>
      <c r="O5" s="369" t="s">
        <v>5</v>
      </c>
      <c r="P5" s="369" t="s">
        <v>6</v>
      </c>
      <c r="Q5" s="370" t="s">
        <v>269</v>
      </c>
    </row>
    <row r="6" spans="1:24" ht="14.25" thickTop="1" thickBot="1"/>
    <row r="7" spans="1:24" ht="18" customHeight="1" thickTop="1">
      <c r="A7" s="117"/>
      <c r="B7" s="118" t="s">
        <v>179</v>
      </c>
      <c r="C7" s="119"/>
      <c r="D7" s="119"/>
      <c r="E7" s="119"/>
      <c r="F7" s="119"/>
      <c r="G7" s="45"/>
      <c r="H7" s="452"/>
      <c r="I7" s="453"/>
      <c r="J7" s="453"/>
      <c r="K7" s="453"/>
      <c r="L7" s="454"/>
      <c r="M7" s="452"/>
      <c r="N7" s="452"/>
      <c r="O7" s="452"/>
      <c r="P7" s="452"/>
      <c r="Q7" s="390"/>
    </row>
    <row r="8" spans="1:24" ht="18" customHeight="1">
      <c r="A8" s="120"/>
      <c r="B8" s="121" t="s">
        <v>102</v>
      </c>
      <c r="C8" s="122"/>
      <c r="D8" s="123"/>
      <c r="E8" s="124"/>
      <c r="F8" s="125"/>
      <c r="G8" s="49"/>
      <c r="H8" s="455"/>
      <c r="I8" s="307"/>
      <c r="J8" s="307"/>
      <c r="K8" s="307"/>
      <c r="L8" s="456"/>
      <c r="M8" s="455"/>
      <c r="N8" s="289"/>
      <c r="O8" s="289"/>
      <c r="P8" s="289"/>
      <c r="Q8" s="328"/>
    </row>
    <row r="9" spans="1:24" ht="16.5">
      <c r="A9" s="120">
        <v>1</v>
      </c>
      <c r="B9" s="121" t="s">
        <v>103</v>
      </c>
      <c r="C9" s="122">
        <v>4865107</v>
      </c>
      <c r="D9" s="126" t="s">
        <v>12</v>
      </c>
      <c r="E9" s="180" t="s">
        <v>304</v>
      </c>
      <c r="F9" s="127">
        <v>266.67</v>
      </c>
      <c r="G9" s="245">
        <v>737</v>
      </c>
      <c r="H9" s="246">
        <v>737</v>
      </c>
      <c r="I9" s="232">
        <f>G9-H9</f>
        <v>0</v>
      </c>
      <c r="J9" s="232">
        <f>$F9*I9</f>
        <v>0</v>
      </c>
      <c r="K9" s="766">
        <f>J9/1000000</f>
        <v>0</v>
      </c>
      <c r="L9" s="245">
        <v>2192</v>
      </c>
      <c r="M9" s="246">
        <v>2219</v>
      </c>
      <c r="N9" s="232">
        <f>L9-M9</f>
        <v>-27</v>
      </c>
      <c r="O9" s="232">
        <f>$F9*N9</f>
        <v>-7200.09</v>
      </c>
      <c r="P9" s="766">
        <f>O9/1000000</f>
        <v>-7.2000900000000001E-3</v>
      </c>
      <c r="Q9" s="348"/>
    </row>
    <row r="10" spans="1:24" ht="18" customHeight="1">
      <c r="A10" s="120">
        <v>2</v>
      </c>
      <c r="B10" s="121" t="s">
        <v>104</v>
      </c>
      <c r="C10" s="122">
        <v>4865150</v>
      </c>
      <c r="D10" s="126" t="s">
        <v>12</v>
      </c>
      <c r="E10" s="180" t="s">
        <v>304</v>
      </c>
      <c r="F10" s="127">
        <v>100</v>
      </c>
      <c r="G10" s="245">
        <v>10304</v>
      </c>
      <c r="H10" s="246">
        <v>10304</v>
      </c>
      <c r="I10" s="307">
        <f>G10-H10</f>
        <v>0</v>
      </c>
      <c r="J10" s="307">
        <f>$F10*I10</f>
        <v>0</v>
      </c>
      <c r="K10" s="820">
        <f>J10/1000000</f>
        <v>0</v>
      </c>
      <c r="L10" s="245">
        <v>1460</v>
      </c>
      <c r="M10" s="246">
        <v>918</v>
      </c>
      <c r="N10" s="306">
        <f>L10-M10</f>
        <v>542</v>
      </c>
      <c r="O10" s="306">
        <f>$F10*N10</f>
        <v>54200</v>
      </c>
      <c r="P10" s="825">
        <f>O10/1000000</f>
        <v>5.4199999999999998E-2</v>
      </c>
      <c r="Q10" s="328"/>
    </row>
    <row r="11" spans="1:24" ht="18">
      <c r="A11" s="120">
        <v>3</v>
      </c>
      <c r="B11" s="121" t="s">
        <v>105</v>
      </c>
      <c r="C11" s="122">
        <v>4865136</v>
      </c>
      <c r="D11" s="126" t="s">
        <v>12</v>
      </c>
      <c r="E11" s="180" t="s">
        <v>304</v>
      </c>
      <c r="F11" s="127">
        <v>200</v>
      </c>
      <c r="G11" s="245">
        <v>972732</v>
      </c>
      <c r="H11" s="246">
        <v>972736</v>
      </c>
      <c r="I11" s="307">
        <f t="shared" ref="I11:I18" si="0">G11-H11</f>
        <v>-4</v>
      </c>
      <c r="J11" s="307">
        <f t="shared" ref="J11:J17" si="1">$F11*I11</f>
        <v>-800</v>
      </c>
      <c r="K11" s="820">
        <f t="shared" ref="K11:K17" si="2">J11/1000000</f>
        <v>-8.0000000000000004E-4</v>
      </c>
      <c r="L11" s="245">
        <v>999808</v>
      </c>
      <c r="M11" s="246">
        <v>999591</v>
      </c>
      <c r="N11" s="307">
        <f t="shared" ref="N11:N18" si="3">L11-M11</f>
        <v>217</v>
      </c>
      <c r="O11" s="307">
        <f t="shared" ref="O11:O17" si="4">$F11*N11</f>
        <v>43400</v>
      </c>
      <c r="P11" s="820">
        <f t="shared" ref="P11:P17" si="5">O11/1000000</f>
        <v>4.3400000000000001E-2</v>
      </c>
      <c r="Q11" s="457"/>
    </row>
    <row r="12" spans="1:24" ht="18">
      <c r="A12" s="120">
        <v>4</v>
      </c>
      <c r="B12" s="121" t="s">
        <v>106</v>
      </c>
      <c r="C12" s="122">
        <v>4865172</v>
      </c>
      <c r="D12" s="126" t="s">
        <v>12</v>
      </c>
      <c r="E12" s="180" t="s">
        <v>304</v>
      </c>
      <c r="F12" s="127">
        <v>1000</v>
      </c>
      <c r="G12" s="245">
        <v>791</v>
      </c>
      <c r="H12" s="246">
        <v>793</v>
      </c>
      <c r="I12" s="307">
        <f>G12-H12</f>
        <v>-2</v>
      </c>
      <c r="J12" s="307">
        <f>$F12*I12</f>
        <v>-2000</v>
      </c>
      <c r="K12" s="820">
        <f>J12/1000000</f>
        <v>-2E-3</v>
      </c>
      <c r="L12" s="245">
        <v>371</v>
      </c>
      <c r="M12" s="246">
        <v>388</v>
      </c>
      <c r="N12" s="306">
        <f>L12-M12</f>
        <v>-17</v>
      </c>
      <c r="O12" s="306">
        <f>$F12*N12</f>
        <v>-17000</v>
      </c>
      <c r="P12" s="825">
        <f>O12/1000000</f>
        <v>-1.7000000000000001E-2</v>
      </c>
      <c r="Q12" s="591"/>
    </row>
    <row r="13" spans="1:24" ht="18" customHeight="1">
      <c r="A13" s="120">
        <v>5</v>
      </c>
      <c r="B13" s="121" t="s">
        <v>107</v>
      </c>
      <c r="C13" s="122">
        <v>4865010</v>
      </c>
      <c r="D13" s="126" t="s">
        <v>12</v>
      </c>
      <c r="E13" s="180" t="s">
        <v>304</v>
      </c>
      <c r="F13" s="127">
        <v>800</v>
      </c>
      <c r="G13" s="245">
        <v>4</v>
      </c>
      <c r="H13" s="246">
        <v>6</v>
      </c>
      <c r="I13" s="307">
        <f>G13-H13</f>
        <v>-2</v>
      </c>
      <c r="J13" s="307">
        <f>$F13*I13</f>
        <v>-1600</v>
      </c>
      <c r="K13" s="820">
        <f>J13/1000000</f>
        <v>-1.6000000000000001E-3</v>
      </c>
      <c r="L13" s="245">
        <v>408</v>
      </c>
      <c r="M13" s="246">
        <v>241</v>
      </c>
      <c r="N13" s="306">
        <f>L13-M13</f>
        <v>167</v>
      </c>
      <c r="O13" s="306">
        <f>$F13*N13</f>
        <v>133600</v>
      </c>
      <c r="P13" s="825">
        <f>O13/1000000</f>
        <v>0.1336</v>
      </c>
      <c r="Q13" s="706"/>
    </row>
    <row r="14" spans="1:24" ht="18" customHeight="1">
      <c r="A14" s="120">
        <v>6</v>
      </c>
      <c r="B14" s="121" t="s">
        <v>327</v>
      </c>
      <c r="C14" s="122">
        <v>4865004</v>
      </c>
      <c r="D14" s="126" t="s">
        <v>12</v>
      </c>
      <c r="E14" s="180" t="s">
        <v>304</v>
      </c>
      <c r="F14" s="127">
        <v>800</v>
      </c>
      <c r="G14" s="245">
        <v>1823</v>
      </c>
      <c r="H14" s="246">
        <v>1821</v>
      </c>
      <c r="I14" s="307">
        <f t="shared" si="0"/>
        <v>2</v>
      </c>
      <c r="J14" s="307">
        <f t="shared" si="1"/>
        <v>1600</v>
      </c>
      <c r="K14" s="820">
        <f t="shared" si="2"/>
        <v>1.6000000000000001E-3</v>
      </c>
      <c r="L14" s="245">
        <v>1884</v>
      </c>
      <c r="M14" s="246">
        <v>1701</v>
      </c>
      <c r="N14" s="306">
        <f t="shared" si="3"/>
        <v>183</v>
      </c>
      <c r="O14" s="306">
        <f t="shared" si="4"/>
        <v>146400</v>
      </c>
      <c r="P14" s="825">
        <f t="shared" si="5"/>
        <v>0.1464</v>
      </c>
      <c r="Q14" s="348"/>
    </row>
    <row r="15" spans="1:24" s="605" customFormat="1" ht="18" customHeight="1">
      <c r="A15" s="120">
        <v>7</v>
      </c>
      <c r="B15" s="262" t="s">
        <v>349</v>
      </c>
      <c r="C15" s="265">
        <v>4865050</v>
      </c>
      <c r="D15" s="126" t="s">
        <v>12</v>
      </c>
      <c r="E15" s="180" t="s">
        <v>304</v>
      </c>
      <c r="F15" s="270">
        <v>800</v>
      </c>
      <c r="G15" s="245">
        <v>982119</v>
      </c>
      <c r="H15" s="246">
        <v>982119</v>
      </c>
      <c r="I15" s="307">
        <f t="shared" si="0"/>
        <v>0</v>
      </c>
      <c r="J15" s="307">
        <f>$F15*I15</f>
        <v>0</v>
      </c>
      <c r="K15" s="820">
        <f>J15/1000000</f>
        <v>0</v>
      </c>
      <c r="L15" s="245">
        <v>998603</v>
      </c>
      <c r="M15" s="246">
        <v>998603</v>
      </c>
      <c r="N15" s="306">
        <f t="shared" si="3"/>
        <v>0</v>
      </c>
      <c r="O15" s="306">
        <f>$F15*N15</f>
        <v>0</v>
      </c>
      <c r="P15" s="825">
        <f>O15/1000000</f>
        <v>0</v>
      </c>
      <c r="Q15" s="328"/>
      <c r="R15" s="324"/>
      <c r="S15" s="324"/>
      <c r="T15" s="324"/>
      <c r="U15" s="324"/>
      <c r="V15" s="324"/>
      <c r="W15" s="324"/>
      <c r="X15" s="324"/>
    </row>
    <row r="16" spans="1:24" s="605" customFormat="1" ht="18" customHeight="1">
      <c r="A16" s="120">
        <v>8</v>
      </c>
      <c r="B16" s="262" t="s">
        <v>348</v>
      </c>
      <c r="C16" s="265">
        <v>4864998</v>
      </c>
      <c r="D16" s="126" t="s">
        <v>12</v>
      </c>
      <c r="E16" s="180" t="s">
        <v>304</v>
      </c>
      <c r="F16" s="270">
        <v>800</v>
      </c>
      <c r="G16" s="245">
        <v>950267</v>
      </c>
      <c r="H16" s="246">
        <v>950267</v>
      </c>
      <c r="I16" s="307">
        <f t="shared" si="0"/>
        <v>0</v>
      </c>
      <c r="J16" s="307">
        <f t="shared" si="1"/>
        <v>0</v>
      </c>
      <c r="K16" s="820">
        <f t="shared" si="2"/>
        <v>0</v>
      </c>
      <c r="L16" s="245">
        <v>979419</v>
      </c>
      <c r="M16" s="246">
        <v>979419</v>
      </c>
      <c r="N16" s="306">
        <f t="shared" si="3"/>
        <v>0</v>
      </c>
      <c r="O16" s="306">
        <f t="shared" si="4"/>
        <v>0</v>
      </c>
      <c r="P16" s="825">
        <f t="shared" si="5"/>
        <v>0</v>
      </c>
      <c r="Q16" s="328"/>
      <c r="R16" s="324"/>
      <c r="S16" s="324"/>
      <c r="T16" s="324"/>
      <c r="U16" s="324"/>
      <c r="V16" s="324"/>
      <c r="W16" s="324"/>
      <c r="X16" s="324"/>
    </row>
    <row r="17" spans="1:17" ht="18" customHeight="1">
      <c r="A17" s="120">
        <v>9</v>
      </c>
      <c r="B17" s="262" t="s">
        <v>342</v>
      </c>
      <c r="C17" s="265">
        <v>4864993</v>
      </c>
      <c r="D17" s="126" t="s">
        <v>12</v>
      </c>
      <c r="E17" s="180" t="s">
        <v>304</v>
      </c>
      <c r="F17" s="270">
        <v>800</v>
      </c>
      <c r="G17" s="245">
        <v>942044</v>
      </c>
      <c r="H17" s="246">
        <v>942098</v>
      </c>
      <c r="I17" s="307">
        <f t="shared" si="0"/>
        <v>-54</v>
      </c>
      <c r="J17" s="307">
        <f t="shared" si="1"/>
        <v>-43200</v>
      </c>
      <c r="K17" s="820">
        <f t="shared" si="2"/>
        <v>-4.3200000000000002E-2</v>
      </c>
      <c r="L17" s="245">
        <v>988102</v>
      </c>
      <c r="M17" s="246">
        <v>988210</v>
      </c>
      <c r="N17" s="306">
        <f t="shared" si="3"/>
        <v>-108</v>
      </c>
      <c r="O17" s="306">
        <f t="shared" si="4"/>
        <v>-86400</v>
      </c>
      <c r="P17" s="825">
        <f t="shared" si="5"/>
        <v>-8.6400000000000005E-2</v>
      </c>
      <c r="Q17" s="349"/>
    </row>
    <row r="18" spans="1:17" ht="15.75" customHeight="1">
      <c r="A18" s="120">
        <v>10</v>
      </c>
      <c r="B18" s="262" t="s">
        <v>384</v>
      </c>
      <c r="C18" s="265">
        <v>5128403</v>
      </c>
      <c r="D18" s="126" t="s">
        <v>12</v>
      </c>
      <c r="E18" s="180" t="s">
        <v>304</v>
      </c>
      <c r="F18" s="270">
        <v>2000</v>
      </c>
      <c r="G18" s="245">
        <v>992330</v>
      </c>
      <c r="H18" s="246">
        <v>992330</v>
      </c>
      <c r="I18" s="198">
        <f t="shared" si="0"/>
        <v>0</v>
      </c>
      <c r="J18" s="198">
        <f>$F18*I18</f>
        <v>0</v>
      </c>
      <c r="K18" s="773">
        <f>J18/1000000</f>
        <v>0</v>
      </c>
      <c r="L18" s="245">
        <v>998661</v>
      </c>
      <c r="M18" s="246">
        <v>998879</v>
      </c>
      <c r="N18" s="246">
        <f t="shared" si="3"/>
        <v>-218</v>
      </c>
      <c r="O18" s="246">
        <f>$F18*N18</f>
        <v>-436000</v>
      </c>
      <c r="P18" s="767">
        <f>O18/1000000</f>
        <v>-0.436</v>
      </c>
      <c r="Q18" s="349"/>
    </row>
    <row r="19" spans="1:17" ht="18" customHeight="1">
      <c r="A19" s="120"/>
      <c r="B19" s="128" t="s">
        <v>333</v>
      </c>
      <c r="C19" s="122"/>
      <c r="D19" s="126"/>
      <c r="E19" s="180"/>
      <c r="F19" s="127"/>
      <c r="G19" s="245"/>
      <c r="H19" s="246"/>
      <c r="I19" s="307"/>
      <c r="J19" s="307"/>
      <c r="K19" s="820"/>
      <c r="L19" s="245"/>
      <c r="M19" s="246"/>
      <c r="N19" s="306"/>
      <c r="O19" s="306"/>
      <c r="P19" s="825"/>
      <c r="Q19" s="328"/>
    </row>
    <row r="20" spans="1:17" ht="18" customHeight="1">
      <c r="A20" s="120">
        <v>11</v>
      </c>
      <c r="B20" s="121" t="s">
        <v>180</v>
      </c>
      <c r="C20" s="122">
        <v>4865161</v>
      </c>
      <c r="D20" s="123" t="s">
        <v>12</v>
      </c>
      <c r="E20" s="180" t="s">
        <v>304</v>
      </c>
      <c r="F20" s="127">
        <v>50</v>
      </c>
      <c r="G20" s="245">
        <v>952727</v>
      </c>
      <c r="H20" s="246">
        <v>952727</v>
      </c>
      <c r="I20" s="307">
        <f t="shared" ref="I20:I25" si="6">G20-H20</f>
        <v>0</v>
      </c>
      <c r="J20" s="307">
        <f t="shared" ref="J20:J25" si="7">$F20*I20</f>
        <v>0</v>
      </c>
      <c r="K20" s="820">
        <f t="shared" ref="K20:K25" si="8">J20/1000000</f>
        <v>0</v>
      </c>
      <c r="L20" s="245">
        <v>30026</v>
      </c>
      <c r="M20" s="246">
        <v>29144</v>
      </c>
      <c r="N20" s="306">
        <f t="shared" ref="N20:N25" si="9">L20-M20</f>
        <v>882</v>
      </c>
      <c r="O20" s="306">
        <f t="shared" ref="O20:O25" si="10">$F20*N20</f>
        <v>44100</v>
      </c>
      <c r="P20" s="825">
        <f t="shared" ref="P20:P25" si="11">O20/1000000</f>
        <v>4.41E-2</v>
      </c>
      <c r="Q20" s="328"/>
    </row>
    <row r="21" spans="1:17" ht="13.5" customHeight="1">
      <c r="A21" s="120">
        <v>12</v>
      </c>
      <c r="B21" s="121" t="s">
        <v>181</v>
      </c>
      <c r="C21" s="122">
        <v>4865115</v>
      </c>
      <c r="D21" s="126" t="s">
        <v>12</v>
      </c>
      <c r="E21" s="180" t="s">
        <v>304</v>
      </c>
      <c r="F21" s="127">
        <v>100</v>
      </c>
      <c r="G21" s="245">
        <v>998975</v>
      </c>
      <c r="H21" s="246">
        <v>998975</v>
      </c>
      <c r="I21" s="338">
        <f>G21-H21</f>
        <v>0</v>
      </c>
      <c r="J21" s="338">
        <f>$F21*I21</f>
        <v>0</v>
      </c>
      <c r="K21" s="776">
        <f>J21/1000000</f>
        <v>0</v>
      </c>
      <c r="L21" s="245">
        <v>1001951</v>
      </c>
      <c r="M21" s="246">
        <v>998948</v>
      </c>
      <c r="N21" s="198">
        <f>L21-M21</f>
        <v>3003</v>
      </c>
      <c r="O21" s="198">
        <f>$F21*N21</f>
        <v>300300</v>
      </c>
      <c r="P21" s="773">
        <f>O21/1000000</f>
        <v>0.30030000000000001</v>
      </c>
      <c r="Q21" s="328"/>
    </row>
    <row r="22" spans="1:17" ht="18" customHeight="1">
      <c r="A22" s="120">
        <v>13</v>
      </c>
      <c r="B22" s="124" t="s">
        <v>182</v>
      </c>
      <c r="C22" s="122">
        <v>4902512</v>
      </c>
      <c r="D22" s="126" t="s">
        <v>12</v>
      </c>
      <c r="E22" s="180" t="s">
        <v>304</v>
      </c>
      <c r="F22" s="127">
        <v>500</v>
      </c>
      <c r="G22" s="245">
        <v>997778</v>
      </c>
      <c r="H22" s="246">
        <v>997778</v>
      </c>
      <c r="I22" s="307">
        <f t="shared" si="6"/>
        <v>0</v>
      </c>
      <c r="J22" s="307">
        <f t="shared" si="7"/>
        <v>0</v>
      </c>
      <c r="K22" s="820">
        <f t="shared" si="8"/>
        <v>0</v>
      </c>
      <c r="L22" s="245">
        <v>9121</v>
      </c>
      <c r="M22" s="246">
        <v>8778</v>
      </c>
      <c r="N22" s="306">
        <f t="shared" si="9"/>
        <v>343</v>
      </c>
      <c r="O22" s="306">
        <f t="shared" si="10"/>
        <v>171500</v>
      </c>
      <c r="P22" s="825">
        <f t="shared" si="11"/>
        <v>0.17150000000000001</v>
      </c>
      <c r="Q22" s="328"/>
    </row>
    <row r="23" spans="1:17" ht="18" customHeight="1">
      <c r="A23" s="120">
        <v>14</v>
      </c>
      <c r="B23" s="121" t="s">
        <v>183</v>
      </c>
      <c r="C23" s="122">
        <v>4865121</v>
      </c>
      <c r="D23" s="126" t="s">
        <v>12</v>
      </c>
      <c r="E23" s="180" t="s">
        <v>304</v>
      </c>
      <c r="F23" s="127">
        <v>100</v>
      </c>
      <c r="G23" s="245">
        <v>999830</v>
      </c>
      <c r="H23" s="246">
        <v>999830</v>
      </c>
      <c r="I23" s="307">
        <f>G23-H23</f>
        <v>0</v>
      </c>
      <c r="J23" s="307">
        <f>$F23*I23</f>
        <v>0</v>
      </c>
      <c r="K23" s="820">
        <f>J23/1000000</f>
        <v>0</v>
      </c>
      <c r="L23" s="245">
        <v>995895</v>
      </c>
      <c r="M23" s="246">
        <v>997423</v>
      </c>
      <c r="N23" s="306">
        <f>L23-M23</f>
        <v>-1528</v>
      </c>
      <c r="O23" s="306">
        <f>$F23*N23</f>
        <v>-152800</v>
      </c>
      <c r="P23" s="825">
        <f>O23/1000000</f>
        <v>-0.15279999999999999</v>
      </c>
      <c r="Q23" s="328"/>
    </row>
    <row r="24" spans="1:17" ht="18" customHeight="1">
      <c r="A24" s="120">
        <v>15</v>
      </c>
      <c r="B24" s="121" t="s">
        <v>184</v>
      </c>
      <c r="C24" s="122">
        <v>4865129</v>
      </c>
      <c r="D24" s="126" t="s">
        <v>12</v>
      </c>
      <c r="E24" s="180" t="s">
        <v>304</v>
      </c>
      <c r="F24" s="125">
        <v>1333.33</v>
      </c>
      <c r="G24" s="245">
        <v>998338</v>
      </c>
      <c r="H24" s="246">
        <v>998338</v>
      </c>
      <c r="I24" s="307">
        <f>G24-H24</f>
        <v>0</v>
      </c>
      <c r="J24" s="307">
        <f>$F24*I24</f>
        <v>0</v>
      </c>
      <c r="K24" s="820">
        <f>J24/1000000</f>
        <v>0</v>
      </c>
      <c r="L24" s="245">
        <v>4388</v>
      </c>
      <c r="M24" s="246">
        <v>4325</v>
      </c>
      <c r="N24" s="306">
        <f>L24-M24</f>
        <v>63</v>
      </c>
      <c r="O24" s="306">
        <f>$F24*N24</f>
        <v>83999.79</v>
      </c>
      <c r="P24" s="825">
        <f>O24/1000000</f>
        <v>8.3999789999999991E-2</v>
      </c>
      <c r="Q24" s="328"/>
    </row>
    <row r="25" spans="1:17" ht="18" customHeight="1">
      <c r="A25" s="120">
        <v>16</v>
      </c>
      <c r="B25" s="121" t="s">
        <v>185</v>
      </c>
      <c r="C25" s="122">
        <v>4865159</v>
      </c>
      <c r="D25" s="123" t="s">
        <v>12</v>
      </c>
      <c r="E25" s="180" t="s">
        <v>304</v>
      </c>
      <c r="F25" s="127">
        <v>1000</v>
      </c>
      <c r="G25" s="245">
        <v>11074</v>
      </c>
      <c r="H25" s="246">
        <v>11074</v>
      </c>
      <c r="I25" s="307">
        <f t="shared" si="6"/>
        <v>0</v>
      </c>
      <c r="J25" s="307">
        <f t="shared" si="7"/>
        <v>0</v>
      </c>
      <c r="K25" s="820">
        <f t="shared" si="8"/>
        <v>0</v>
      </c>
      <c r="L25" s="245">
        <v>43244</v>
      </c>
      <c r="M25" s="246">
        <v>43244</v>
      </c>
      <c r="N25" s="306">
        <f t="shared" si="9"/>
        <v>0</v>
      </c>
      <c r="O25" s="306">
        <f t="shared" si="10"/>
        <v>0</v>
      </c>
      <c r="P25" s="825">
        <f t="shared" si="11"/>
        <v>0</v>
      </c>
      <c r="Q25" s="328"/>
    </row>
    <row r="26" spans="1:17" ht="18" customHeight="1">
      <c r="A26" s="120">
        <v>17</v>
      </c>
      <c r="B26" s="121" t="s">
        <v>186</v>
      </c>
      <c r="C26" s="122">
        <v>4865122</v>
      </c>
      <c r="D26" s="126" t="s">
        <v>12</v>
      </c>
      <c r="E26" s="180" t="s">
        <v>304</v>
      </c>
      <c r="F26" s="125">
        <v>1333.33</v>
      </c>
      <c r="G26" s="245">
        <v>999862</v>
      </c>
      <c r="H26" s="246">
        <v>999862</v>
      </c>
      <c r="I26" s="307">
        <f>G26-H26</f>
        <v>0</v>
      </c>
      <c r="J26" s="307">
        <f>$F26*I26</f>
        <v>0</v>
      </c>
      <c r="K26" s="820">
        <f>J26/1000000</f>
        <v>0</v>
      </c>
      <c r="L26" s="245">
        <v>4031</v>
      </c>
      <c r="M26" s="246">
        <v>3721</v>
      </c>
      <c r="N26" s="306">
        <f>L26-M26</f>
        <v>310</v>
      </c>
      <c r="O26" s="306">
        <f>$F26*N26</f>
        <v>413332.3</v>
      </c>
      <c r="P26" s="825">
        <f>O26/1000000</f>
        <v>0.41333229999999999</v>
      </c>
      <c r="Q26" s="349"/>
    </row>
    <row r="27" spans="1:17" ht="18" customHeight="1">
      <c r="A27" s="120"/>
      <c r="B27" s="129" t="s">
        <v>187</v>
      </c>
      <c r="C27" s="122"/>
      <c r="D27" s="126"/>
      <c r="E27" s="180"/>
      <c r="F27" s="127"/>
      <c r="G27" s="245"/>
      <c r="H27" s="246"/>
      <c r="I27" s="307"/>
      <c r="J27" s="307"/>
      <c r="K27" s="820"/>
      <c r="L27" s="245"/>
      <c r="M27" s="246"/>
      <c r="N27" s="306"/>
      <c r="O27" s="306"/>
      <c r="P27" s="825"/>
      <c r="Q27" s="328"/>
    </row>
    <row r="28" spans="1:17" ht="18" customHeight="1">
      <c r="A28" s="120">
        <v>19</v>
      </c>
      <c r="B28" s="121" t="s">
        <v>188</v>
      </c>
      <c r="C28" s="122">
        <v>4864996</v>
      </c>
      <c r="D28" s="126" t="s">
        <v>12</v>
      </c>
      <c r="E28" s="180" t="s">
        <v>304</v>
      </c>
      <c r="F28" s="127">
        <v>1000</v>
      </c>
      <c r="G28" s="245">
        <v>991478</v>
      </c>
      <c r="H28" s="246">
        <v>991508</v>
      </c>
      <c r="I28" s="307">
        <f>G28-H28</f>
        <v>-30</v>
      </c>
      <c r="J28" s="307">
        <f>$F28*I28</f>
        <v>-30000</v>
      </c>
      <c r="K28" s="820">
        <f>J28/1000000</f>
        <v>-0.03</v>
      </c>
      <c r="L28" s="245">
        <v>342</v>
      </c>
      <c r="M28" s="246">
        <v>392</v>
      </c>
      <c r="N28" s="306">
        <f>L28-M28</f>
        <v>-50</v>
      </c>
      <c r="O28" s="306">
        <f>$F28*N28</f>
        <v>-50000</v>
      </c>
      <c r="P28" s="825">
        <f>O28/1000000</f>
        <v>-0.05</v>
      </c>
      <c r="Q28" s="328"/>
    </row>
    <row r="29" spans="1:17" ht="18" customHeight="1">
      <c r="A29" s="120">
        <v>20</v>
      </c>
      <c r="B29" s="121" t="s">
        <v>189</v>
      </c>
      <c r="C29" s="122">
        <v>4865000</v>
      </c>
      <c r="D29" s="126" t="s">
        <v>12</v>
      </c>
      <c r="E29" s="180" t="s">
        <v>304</v>
      </c>
      <c r="F29" s="127">
        <v>1000</v>
      </c>
      <c r="G29" s="245">
        <v>976369</v>
      </c>
      <c r="H29" s="246">
        <v>976381</v>
      </c>
      <c r="I29" s="307">
        <f>G29-H29</f>
        <v>-12</v>
      </c>
      <c r="J29" s="307">
        <f>$F29*I29</f>
        <v>-12000</v>
      </c>
      <c r="K29" s="820">
        <f>J29/1000000</f>
        <v>-1.2E-2</v>
      </c>
      <c r="L29" s="245">
        <v>2991</v>
      </c>
      <c r="M29" s="246">
        <v>2820</v>
      </c>
      <c r="N29" s="306">
        <f>L29-M29</f>
        <v>171</v>
      </c>
      <c r="O29" s="306">
        <f>$F29*N29</f>
        <v>171000</v>
      </c>
      <c r="P29" s="825">
        <f>O29/1000000</f>
        <v>0.17100000000000001</v>
      </c>
      <c r="Q29" s="574"/>
    </row>
    <row r="30" spans="1:17" ht="18" customHeight="1">
      <c r="A30" s="120">
        <v>21</v>
      </c>
      <c r="B30" s="121" t="s">
        <v>190</v>
      </c>
      <c r="C30" s="122">
        <v>4865146</v>
      </c>
      <c r="D30" s="126" t="s">
        <v>12</v>
      </c>
      <c r="E30" s="180" t="s">
        <v>304</v>
      </c>
      <c r="F30" s="127">
        <v>2500</v>
      </c>
      <c r="G30" s="245">
        <v>996808</v>
      </c>
      <c r="H30" s="246">
        <v>996812</v>
      </c>
      <c r="I30" s="307">
        <f>G30-H30</f>
        <v>-4</v>
      </c>
      <c r="J30" s="307">
        <f>$F30*I30</f>
        <v>-10000</v>
      </c>
      <c r="K30" s="820">
        <f>J30/1000000</f>
        <v>-0.01</v>
      </c>
      <c r="L30" s="245">
        <v>163</v>
      </c>
      <c r="M30" s="246">
        <v>115</v>
      </c>
      <c r="N30" s="306">
        <f>L30-M30</f>
        <v>48</v>
      </c>
      <c r="O30" s="306">
        <f>$F30*N30</f>
        <v>120000</v>
      </c>
      <c r="P30" s="825">
        <f>O30/1000000</f>
        <v>0.12</v>
      </c>
      <c r="Q30" s="328"/>
    </row>
    <row r="31" spans="1:17" ht="18" customHeight="1">
      <c r="A31" s="120">
        <v>22</v>
      </c>
      <c r="B31" s="124" t="s">
        <v>191</v>
      </c>
      <c r="C31" s="122">
        <v>4864885</v>
      </c>
      <c r="D31" s="126" t="s">
        <v>12</v>
      </c>
      <c r="E31" s="180" t="s">
        <v>304</v>
      </c>
      <c r="F31" s="127">
        <v>2500</v>
      </c>
      <c r="G31" s="245">
        <v>993611</v>
      </c>
      <c r="H31" s="246">
        <v>993630</v>
      </c>
      <c r="I31" s="338">
        <f>G31-H31</f>
        <v>-19</v>
      </c>
      <c r="J31" s="338">
        <f>$F31*I31</f>
        <v>-47500</v>
      </c>
      <c r="K31" s="776">
        <f>J31/1000000</f>
        <v>-4.7500000000000001E-2</v>
      </c>
      <c r="L31" s="245">
        <v>498</v>
      </c>
      <c r="M31" s="246">
        <v>468</v>
      </c>
      <c r="N31" s="198">
        <f>L31-M31</f>
        <v>30</v>
      </c>
      <c r="O31" s="198">
        <f>$F31*N31</f>
        <v>75000</v>
      </c>
      <c r="P31" s="773">
        <f>O31/1000000</f>
        <v>7.4999999999999997E-2</v>
      </c>
      <c r="Q31" s="328"/>
    </row>
    <row r="32" spans="1:17" ht="18" customHeight="1">
      <c r="A32" s="120"/>
      <c r="B32" s="129"/>
      <c r="C32" s="122"/>
      <c r="D32" s="126"/>
      <c r="E32" s="180"/>
      <c r="F32" s="127"/>
      <c r="G32" s="245"/>
      <c r="H32" s="246"/>
      <c r="I32" s="307"/>
      <c r="J32" s="307"/>
      <c r="K32" s="821">
        <f>SUM(K28:K31)</f>
        <v>-9.9500000000000005E-2</v>
      </c>
      <c r="L32" s="245"/>
      <c r="M32" s="246"/>
      <c r="N32" s="306"/>
      <c r="O32" s="306"/>
      <c r="P32" s="821">
        <f>SUM(P28:P31)</f>
        <v>0.316</v>
      </c>
      <c r="Q32" s="328"/>
    </row>
    <row r="33" spans="1:24" ht="18" customHeight="1">
      <c r="A33" s="120"/>
      <c r="B33" s="128" t="s">
        <v>110</v>
      </c>
      <c r="C33" s="122"/>
      <c r="D33" s="123"/>
      <c r="E33" s="180"/>
      <c r="F33" s="127"/>
      <c r="G33" s="245"/>
      <c r="H33" s="246"/>
      <c r="I33" s="307"/>
      <c r="J33" s="307"/>
      <c r="K33" s="820"/>
      <c r="L33" s="245"/>
      <c r="M33" s="246"/>
      <c r="N33" s="306"/>
      <c r="O33" s="306"/>
      <c r="P33" s="825"/>
      <c r="Q33" s="328"/>
    </row>
    <row r="34" spans="1:24" ht="18" customHeight="1">
      <c r="A34" s="120">
        <v>23</v>
      </c>
      <c r="B34" s="514" t="s">
        <v>354</v>
      </c>
      <c r="C34" s="122">
        <v>4864955</v>
      </c>
      <c r="D34" s="121" t="s">
        <v>12</v>
      </c>
      <c r="E34" s="121" t="s">
        <v>304</v>
      </c>
      <c r="F34" s="127">
        <v>1000</v>
      </c>
      <c r="G34" s="245">
        <v>989494</v>
      </c>
      <c r="H34" s="246">
        <v>989502</v>
      </c>
      <c r="I34" s="307">
        <f>G34-H34</f>
        <v>-8</v>
      </c>
      <c r="J34" s="307">
        <f>$F34*I34</f>
        <v>-8000</v>
      </c>
      <c r="K34" s="820">
        <f>J34/1000000</f>
        <v>-8.0000000000000002E-3</v>
      </c>
      <c r="L34" s="245">
        <v>2545</v>
      </c>
      <c r="M34" s="246">
        <v>2548</v>
      </c>
      <c r="N34" s="306">
        <f>L34-M34</f>
        <v>-3</v>
      </c>
      <c r="O34" s="306">
        <f>$F34*N34</f>
        <v>-3000</v>
      </c>
      <c r="P34" s="825">
        <f>O34/1000000</f>
        <v>-3.0000000000000001E-3</v>
      </c>
      <c r="Q34" s="512"/>
    </row>
    <row r="35" spans="1:24" ht="18">
      <c r="A35" s="120">
        <v>24</v>
      </c>
      <c r="B35" s="121" t="s">
        <v>168</v>
      </c>
      <c r="C35" s="122">
        <v>4864820</v>
      </c>
      <c r="D35" s="126" t="s">
        <v>12</v>
      </c>
      <c r="E35" s="180" t="s">
        <v>304</v>
      </c>
      <c r="F35" s="127">
        <v>160</v>
      </c>
      <c r="G35" s="245">
        <v>2840</v>
      </c>
      <c r="H35" s="246">
        <v>2840</v>
      </c>
      <c r="I35" s="307">
        <f>G35-H35</f>
        <v>0</v>
      </c>
      <c r="J35" s="307">
        <f>$F35*I35</f>
        <v>0</v>
      </c>
      <c r="K35" s="820">
        <f>J35/1000000</f>
        <v>0</v>
      </c>
      <c r="L35" s="245">
        <v>43001</v>
      </c>
      <c r="M35" s="246">
        <v>40475</v>
      </c>
      <c r="N35" s="306">
        <f>L35-M35</f>
        <v>2526</v>
      </c>
      <c r="O35" s="306">
        <f>$F35*N35</f>
        <v>404160</v>
      </c>
      <c r="P35" s="825">
        <f>O35/1000000</f>
        <v>0.40416000000000002</v>
      </c>
      <c r="Q35" s="325"/>
    </row>
    <row r="36" spans="1:24" ht="18" customHeight="1">
      <c r="A36" s="120">
        <v>25</v>
      </c>
      <c r="B36" s="124" t="s">
        <v>169</v>
      </c>
      <c r="C36" s="122">
        <v>4864811</v>
      </c>
      <c r="D36" s="126" t="s">
        <v>12</v>
      </c>
      <c r="E36" s="180" t="s">
        <v>304</v>
      </c>
      <c r="F36" s="127">
        <v>200</v>
      </c>
      <c r="G36" s="245">
        <v>3851</v>
      </c>
      <c r="H36" s="246">
        <v>3851</v>
      </c>
      <c r="I36" s="307">
        <f>G36-H36</f>
        <v>0</v>
      </c>
      <c r="J36" s="307">
        <f>$F36*I36</f>
        <v>0</v>
      </c>
      <c r="K36" s="820">
        <f>J36/1000000</f>
        <v>0</v>
      </c>
      <c r="L36" s="245">
        <v>24181</v>
      </c>
      <c r="M36" s="246">
        <v>21694</v>
      </c>
      <c r="N36" s="306">
        <f>L36-M36</f>
        <v>2487</v>
      </c>
      <c r="O36" s="306">
        <f>$F36*N36</f>
        <v>497400</v>
      </c>
      <c r="P36" s="825">
        <f>O36/1000000</f>
        <v>0.49740000000000001</v>
      </c>
      <c r="Q36" s="332"/>
    </row>
    <row r="37" spans="1:24" ht="18" customHeight="1">
      <c r="A37" s="120">
        <v>26</v>
      </c>
      <c r="B37" s="124" t="s">
        <v>362</v>
      </c>
      <c r="C37" s="122">
        <v>4864961</v>
      </c>
      <c r="D37" s="126" t="s">
        <v>12</v>
      </c>
      <c r="E37" s="180" t="s">
        <v>304</v>
      </c>
      <c r="F37" s="127">
        <v>1000</v>
      </c>
      <c r="G37" s="245">
        <v>968271</v>
      </c>
      <c r="H37" s="246">
        <v>968275</v>
      </c>
      <c r="I37" s="338">
        <f>G37-H37</f>
        <v>-4</v>
      </c>
      <c r="J37" s="338">
        <f>$F37*I37</f>
        <v>-4000</v>
      </c>
      <c r="K37" s="776">
        <f>J37/1000000</f>
        <v>-4.0000000000000001E-3</v>
      </c>
      <c r="L37" s="245">
        <v>999397</v>
      </c>
      <c r="M37" s="246">
        <v>999361</v>
      </c>
      <c r="N37" s="198">
        <f>L37-M37</f>
        <v>36</v>
      </c>
      <c r="O37" s="198">
        <f>$F37*N37</f>
        <v>36000</v>
      </c>
      <c r="P37" s="773">
        <f>O37/1000000</f>
        <v>3.5999999999999997E-2</v>
      </c>
      <c r="Q37" s="325"/>
    </row>
    <row r="38" spans="1:24" ht="18" customHeight="1">
      <c r="A38" s="120"/>
      <c r="B38" s="129" t="s">
        <v>173</v>
      </c>
      <c r="C38" s="122"/>
      <c r="D38" s="126"/>
      <c r="E38" s="180"/>
      <c r="F38" s="127"/>
      <c r="G38" s="245"/>
      <c r="H38" s="246"/>
      <c r="I38" s="307"/>
      <c r="J38" s="307"/>
      <c r="K38" s="820"/>
      <c r="L38" s="245"/>
      <c r="M38" s="246"/>
      <c r="N38" s="306"/>
      <c r="O38" s="306"/>
      <c r="P38" s="825"/>
      <c r="Q38" s="350"/>
    </row>
    <row r="39" spans="1:24" s="605" customFormat="1" ht="17.25" customHeight="1">
      <c r="A39" s="120">
        <v>27</v>
      </c>
      <c r="B39" s="121" t="s">
        <v>353</v>
      </c>
      <c r="C39" s="122">
        <v>4865103</v>
      </c>
      <c r="D39" s="126" t="s">
        <v>12</v>
      </c>
      <c r="E39" s="180" t="s">
        <v>304</v>
      </c>
      <c r="F39" s="123">
        <v>-833.33</v>
      </c>
      <c r="G39" s="245">
        <v>0</v>
      </c>
      <c r="H39" s="246">
        <v>0</v>
      </c>
      <c r="I39" s="307">
        <f>G39-H39</f>
        <v>0</v>
      </c>
      <c r="J39" s="307">
        <f>$F39*I39</f>
        <v>0</v>
      </c>
      <c r="K39" s="820">
        <f>J39/1000000</f>
        <v>0</v>
      </c>
      <c r="L39" s="245">
        <v>0</v>
      </c>
      <c r="M39" s="246">
        <v>0</v>
      </c>
      <c r="N39" s="306">
        <f>L39-M39</f>
        <v>0</v>
      </c>
      <c r="O39" s="306">
        <f>$F39*N39</f>
        <v>0</v>
      </c>
      <c r="P39" s="825">
        <f>O39/1000000</f>
        <v>0</v>
      </c>
      <c r="Q39" s="347"/>
      <c r="R39" s="324"/>
      <c r="S39" s="324"/>
      <c r="T39" s="324"/>
      <c r="U39" s="324"/>
      <c r="V39" s="324"/>
      <c r="W39" s="324"/>
      <c r="X39" s="324"/>
    </row>
    <row r="40" spans="1:24" s="605" customFormat="1" ht="17.25" customHeight="1">
      <c r="A40" s="120">
        <v>28</v>
      </c>
      <c r="B40" s="121" t="s">
        <v>356</v>
      </c>
      <c r="C40" s="122">
        <v>4865114</v>
      </c>
      <c r="D40" s="126" t="s">
        <v>12</v>
      </c>
      <c r="E40" s="180" t="s">
        <v>304</v>
      </c>
      <c r="F40" s="123">
        <v>-833.33</v>
      </c>
      <c r="G40" s="245">
        <v>0</v>
      </c>
      <c r="H40" s="246">
        <v>0</v>
      </c>
      <c r="I40" s="338">
        <f>G40-H40</f>
        <v>0</v>
      </c>
      <c r="J40" s="338">
        <f>$F40*I40</f>
        <v>0</v>
      </c>
      <c r="K40" s="776">
        <f>J40/1000000</f>
        <v>0</v>
      </c>
      <c r="L40" s="245">
        <v>999871</v>
      </c>
      <c r="M40" s="246">
        <v>999871</v>
      </c>
      <c r="N40" s="198">
        <f>L40-M40</f>
        <v>0</v>
      </c>
      <c r="O40" s="198">
        <f>$F40*N40</f>
        <v>0</v>
      </c>
      <c r="P40" s="773">
        <f>O40/1000000</f>
        <v>0</v>
      </c>
      <c r="Q40" s="347"/>
      <c r="R40" s="324"/>
      <c r="S40" s="324"/>
      <c r="T40" s="324"/>
      <c r="U40" s="324"/>
      <c r="V40" s="324"/>
      <c r="W40" s="324"/>
      <c r="X40" s="324"/>
    </row>
    <row r="41" spans="1:24" ht="17.25" customHeight="1">
      <c r="A41" s="120">
        <v>29</v>
      </c>
      <c r="B41" s="121" t="s">
        <v>110</v>
      </c>
      <c r="C41" s="122">
        <v>4902508</v>
      </c>
      <c r="D41" s="126" t="s">
        <v>12</v>
      </c>
      <c r="E41" s="180" t="s">
        <v>304</v>
      </c>
      <c r="F41" s="123">
        <v>-833.33</v>
      </c>
      <c r="G41" s="245">
        <v>209</v>
      </c>
      <c r="H41" s="246">
        <v>209</v>
      </c>
      <c r="I41" s="307">
        <f>G41-H41</f>
        <v>0</v>
      </c>
      <c r="J41" s="307">
        <f>$F41*I41</f>
        <v>0</v>
      </c>
      <c r="K41" s="820">
        <f>J41/1000000</f>
        <v>0</v>
      </c>
      <c r="L41" s="245">
        <v>3526</v>
      </c>
      <c r="M41" s="246">
        <v>3526</v>
      </c>
      <c r="N41" s="306">
        <f>L41-M41</f>
        <v>0</v>
      </c>
      <c r="O41" s="306">
        <f>$F41*N41</f>
        <v>0</v>
      </c>
      <c r="P41" s="825">
        <f>O41/1000000</f>
        <v>0</v>
      </c>
      <c r="Q41" s="350"/>
    </row>
    <row r="42" spans="1:24" ht="16.5" customHeight="1" thickBot="1">
      <c r="A42" s="120"/>
      <c r="B42" s="322"/>
      <c r="C42" s="322"/>
      <c r="D42" s="322"/>
      <c r="E42" s="322"/>
      <c r="F42" s="134"/>
      <c r="G42" s="135"/>
      <c r="H42" s="322"/>
      <c r="I42" s="322"/>
      <c r="J42" s="322"/>
      <c r="K42" s="822"/>
      <c r="L42" s="135"/>
      <c r="M42" s="322"/>
      <c r="N42" s="322"/>
      <c r="O42" s="322"/>
      <c r="P42" s="822"/>
      <c r="Q42" s="704"/>
    </row>
    <row r="43" spans="1:24" ht="18" customHeight="1" thickTop="1">
      <c r="A43" s="119"/>
      <c r="B43" s="121"/>
      <c r="C43" s="122"/>
      <c r="D43" s="123"/>
      <c r="E43" s="180"/>
      <c r="F43" s="122"/>
      <c r="G43" s="122"/>
      <c r="H43" s="289"/>
      <c r="I43" s="289"/>
      <c r="J43" s="289"/>
      <c r="K43" s="823"/>
      <c r="L43" s="360"/>
      <c r="M43" s="289"/>
      <c r="N43" s="289"/>
      <c r="O43" s="289"/>
      <c r="P43" s="823"/>
      <c r="Q43" s="333"/>
    </row>
    <row r="44" spans="1:24" ht="21" customHeight="1" thickBot="1">
      <c r="A44" s="138"/>
      <c r="B44" s="291"/>
      <c r="C44" s="132"/>
      <c r="D44" s="133"/>
      <c r="E44" s="131"/>
      <c r="F44" s="132"/>
      <c r="G44" s="132"/>
      <c r="H44" s="361"/>
      <c r="I44" s="361"/>
      <c r="J44" s="361"/>
      <c r="K44" s="824"/>
      <c r="L44" s="361"/>
      <c r="M44" s="361"/>
      <c r="N44" s="361"/>
      <c r="O44" s="361"/>
      <c r="P44" s="824"/>
      <c r="Q44" s="362" t="str">
        <f>NDPL!Q1</f>
        <v>JULY-2023</v>
      </c>
    </row>
    <row r="45" spans="1:24" ht="21.75" customHeight="1" thickTop="1">
      <c r="A45" s="117"/>
      <c r="B45" s="293" t="s">
        <v>306</v>
      </c>
      <c r="C45" s="122"/>
      <c r="D45" s="123"/>
      <c r="E45" s="180"/>
      <c r="F45" s="122"/>
      <c r="G45" s="294"/>
      <c r="H45" s="289"/>
      <c r="I45" s="289"/>
      <c r="J45" s="289"/>
      <c r="K45" s="823"/>
      <c r="L45" s="294"/>
      <c r="M45" s="289"/>
      <c r="N45" s="289"/>
      <c r="O45" s="289"/>
      <c r="P45" s="836"/>
      <c r="Q45" s="363"/>
    </row>
    <row r="46" spans="1:24" ht="21" customHeight="1">
      <c r="A46" s="120"/>
      <c r="B46" s="321" t="s">
        <v>346</v>
      </c>
      <c r="C46" s="122"/>
      <c r="D46" s="123"/>
      <c r="E46" s="180"/>
      <c r="F46" s="122"/>
      <c r="G46" s="81"/>
      <c r="H46" s="289"/>
      <c r="I46" s="289"/>
      <c r="J46" s="289"/>
      <c r="K46" s="823"/>
      <c r="L46" s="81"/>
      <c r="M46" s="289"/>
      <c r="N46" s="289"/>
      <c r="O46" s="289"/>
      <c r="P46" s="823"/>
      <c r="Q46" s="364"/>
    </row>
    <row r="47" spans="1:24" ht="18">
      <c r="A47" s="120">
        <v>30</v>
      </c>
      <c r="B47" s="121" t="s">
        <v>347</v>
      </c>
      <c r="C47" s="122">
        <v>4864910</v>
      </c>
      <c r="D47" s="126" t="s">
        <v>12</v>
      </c>
      <c r="E47" s="180" t="s">
        <v>304</v>
      </c>
      <c r="F47" s="122">
        <v>-1000</v>
      </c>
      <c r="G47" s="245">
        <v>644</v>
      </c>
      <c r="H47" s="246">
        <v>643</v>
      </c>
      <c r="I47" s="307">
        <f>G47-H47</f>
        <v>1</v>
      </c>
      <c r="J47" s="307">
        <f>$F47*I47</f>
        <v>-1000</v>
      </c>
      <c r="K47" s="820">
        <f>J47/1000000</f>
        <v>-1E-3</v>
      </c>
      <c r="L47" s="245">
        <v>989266</v>
      </c>
      <c r="M47" s="246">
        <v>989324</v>
      </c>
      <c r="N47" s="306">
        <f>L47-M47</f>
        <v>-58</v>
      </c>
      <c r="O47" s="306">
        <f>$F47*N47</f>
        <v>58000</v>
      </c>
      <c r="P47" s="825">
        <f>O47/1000000</f>
        <v>5.8000000000000003E-2</v>
      </c>
      <c r="Q47" s="365"/>
    </row>
    <row r="48" spans="1:24" ht="18">
      <c r="A48" s="120">
        <v>31</v>
      </c>
      <c r="B48" s="121" t="s">
        <v>358</v>
      </c>
      <c r="C48" s="122">
        <v>4864940</v>
      </c>
      <c r="D48" s="126" t="s">
        <v>12</v>
      </c>
      <c r="E48" s="180" t="s">
        <v>304</v>
      </c>
      <c r="F48" s="122">
        <v>-1000</v>
      </c>
      <c r="G48" s="245">
        <v>3135</v>
      </c>
      <c r="H48" s="246">
        <v>3134</v>
      </c>
      <c r="I48" s="204">
        <f>G48-H48</f>
        <v>1</v>
      </c>
      <c r="J48" s="204">
        <f>$F48*I48</f>
        <v>-1000</v>
      </c>
      <c r="K48" s="774">
        <f>J48/1000000</f>
        <v>-1E-3</v>
      </c>
      <c r="L48" s="245">
        <v>995168</v>
      </c>
      <c r="M48" s="246">
        <v>995213</v>
      </c>
      <c r="N48" s="204">
        <f>L48-M48</f>
        <v>-45</v>
      </c>
      <c r="O48" s="204">
        <f>$F48*N48</f>
        <v>45000</v>
      </c>
      <c r="P48" s="774">
        <f>O48/1000000</f>
        <v>4.4999999999999998E-2</v>
      </c>
      <c r="Q48" s="365"/>
    </row>
    <row r="49" spans="1:23" ht="18">
      <c r="A49" s="120"/>
      <c r="B49" s="321" t="s">
        <v>350</v>
      </c>
      <c r="C49" s="122"/>
      <c r="D49" s="126"/>
      <c r="E49" s="180"/>
      <c r="F49" s="122"/>
      <c r="G49" s="245"/>
      <c r="H49" s="246"/>
      <c r="I49" s="306"/>
      <c r="J49" s="306"/>
      <c r="K49" s="825"/>
      <c r="L49" s="245"/>
      <c r="M49" s="246"/>
      <c r="N49" s="306"/>
      <c r="O49" s="306"/>
      <c r="P49" s="825"/>
      <c r="Q49" s="365"/>
    </row>
    <row r="50" spans="1:23" ht="18">
      <c r="A50" s="120">
        <v>32</v>
      </c>
      <c r="B50" s="121" t="s">
        <v>347</v>
      </c>
      <c r="C50" s="122">
        <v>4864891</v>
      </c>
      <c r="D50" s="126" t="s">
        <v>12</v>
      </c>
      <c r="E50" s="180" t="s">
        <v>304</v>
      </c>
      <c r="F50" s="122">
        <v>-2000</v>
      </c>
      <c r="G50" s="245">
        <v>998324</v>
      </c>
      <c r="H50" s="246">
        <v>998324</v>
      </c>
      <c r="I50" s="306">
        <f>G50-H50</f>
        <v>0</v>
      </c>
      <c r="J50" s="306">
        <f>$F50*I50</f>
        <v>0</v>
      </c>
      <c r="K50" s="825">
        <f>J50/1000000</f>
        <v>0</v>
      </c>
      <c r="L50" s="245">
        <v>994892</v>
      </c>
      <c r="M50" s="246">
        <v>995030</v>
      </c>
      <c r="N50" s="306">
        <f>L50-M50</f>
        <v>-138</v>
      </c>
      <c r="O50" s="306">
        <f>$F50*N50</f>
        <v>276000</v>
      </c>
      <c r="P50" s="825">
        <f>O50/1000000</f>
        <v>0.27600000000000002</v>
      </c>
      <c r="Q50" s="365"/>
    </row>
    <row r="51" spans="1:23" ht="18">
      <c r="A51" s="120">
        <v>33</v>
      </c>
      <c r="B51" s="121" t="s">
        <v>358</v>
      </c>
      <c r="C51" s="122">
        <v>4865005</v>
      </c>
      <c r="D51" s="126" t="s">
        <v>12</v>
      </c>
      <c r="E51" s="180" t="s">
        <v>304</v>
      </c>
      <c r="F51" s="122">
        <v>-1000</v>
      </c>
      <c r="G51" s="245">
        <v>999901</v>
      </c>
      <c r="H51" s="246">
        <v>999902</v>
      </c>
      <c r="I51" s="306">
        <f>G51-H51</f>
        <v>-1</v>
      </c>
      <c r="J51" s="306">
        <f>$F51*I51</f>
        <v>1000</v>
      </c>
      <c r="K51" s="825">
        <f>J51/1000000</f>
        <v>1E-3</v>
      </c>
      <c r="L51" s="245">
        <v>999418</v>
      </c>
      <c r="M51" s="246">
        <v>999653</v>
      </c>
      <c r="N51" s="306">
        <f>L51-M51</f>
        <v>-235</v>
      </c>
      <c r="O51" s="306">
        <f>$F51*N51</f>
        <v>235000</v>
      </c>
      <c r="P51" s="825">
        <f>O51/1000000</f>
        <v>0.23499999999999999</v>
      </c>
      <c r="Q51" s="365"/>
    </row>
    <row r="52" spans="1:23" ht="18" customHeight="1">
      <c r="A52" s="120"/>
      <c r="B52" s="128" t="s">
        <v>174</v>
      </c>
      <c r="C52" s="122"/>
      <c r="D52" s="123"/>
      <c r="E52" s="180"/>
      <c r="F52" s="127"/>
      <c r="G52" s="245"/>
      <c r="H52" s="246"/>
      <c r="I52" s="289"/>
      <c r="J52" s="289"/>
      <c r="K52" s="823"/>
      <c r="L52" s="245"/>
      <c r="M52" s="246"/>
      <c r="N52" s="289"/>
      <c r="O52" s="289"/>
      <c r="P52" s="823"/>
      <c r="Q52" s="328"/>
    </row>
    <row r="53" spans="1:23" ht="18">
      <c r="A53" s="120">
        <v>34</v>
      </c>
      <c r="B53" s="237" t="s">
        <v>437</v>
      </c>
      <c r="C53" s="237">
        <v>4864850</v>
      </c>
      <c r="D53" s="126" t="s">
        <v>12</v>
      </c>
      <c r="E53" s="180" t="s">
        <v>304</v>
      </c>
      <c r="F53" s="127">
        <v>625</v>
      </c>
      <c r="G53" s="245">
        <v>455</v>
      </c>
      <c r="H53" s="246">
        <v>455</v>
      </c>
      <c r="I53" s="306">
        <f>G53-H53</f>
        <v>0</v>
      </c>
      <c r="J53" s="306">
        <f>$F53*I53</f>
        <v>0</v>
      </c>
      <c r="K53" s="825">
        <f>J53/1000000</f>
        <v>0</v>
      </c>
      <c r="L53" s="245">
        <v>5027</v>
      </c>
      <c r="M53" s="246">
        <v>3407</v>
      </c>
      <c r="N53" s="306">
        <f>L53-M53</f>
        <v>1620</v>
      </c>
      <c r="O53" s="306">
        <f>$F53*N53</f>
        <v>1012500</v>
      </c>
      <c r="P53" s="825">
        <f>O53/1000000</f>
        <v>1.0125</v>
      </c>
      <c r="Q53" s="328"/>
    </row>
    <row r="54" spans="1:23" ht="18" customHeight="1">
      <c r="A54" s="120"/>
      <c r="B54" s="128" t="s">
        <v>157</v>
      </c>
      <c r="C54" s="122"/>
      <c r="D54" s="126"/>
      <c r="E54" s="180"/>
      <c r="F54" s="127"/>
      <c r="G54" s="245"/>
      <c r="H54" s="246"/>
      <c r="I54" s="306"/>
      <c r="J54" s="306"/>
      <c r="K54" s="825"/>
      <c r="L54" s="245"/>
      <c r="M54" s="246"/>
      <c r="N54" s="306"/>
      <c r="O54" s="306"/>
      <c r="P54" s="825"/>
      <c r="Q54" s="328"/>
    </row>
    <row r="55" spans="1:23" ht="18" customHeight="1">
      <c r="A55" s="120">
        <v>35</v>
      </c>
      <c r="B55" s="121" t="s">
        <v>170</v>
      </c>
      <c r="C55" s="122">
        <v>4902580</v>
      </c>
      <c r="D55" s="126" t="s">
        <v>12</v>
      </c>
      <c r="E55" s="180" t="s">
        <v>304</v>
      </c>
      <c r="F55" s="127">
        <v>100</v>
      </c>
      <c r="G55" s="245">
        <v>772</v>
      </c>
      <c r="H55" s="246">
        <v>773</v>
      </c>
      <c r="I55" s="306">
        <f>G55-H55</f>
        <v>-1</v>
      </c>
      <c r="J55" s="306">
        <f>$F55*I55</f>
        <v>-100</v>
      </c>
      <c r="K55" s="825">
        <f>J55/1000000</f>
        <v>-1E-4</v>
      </c>
      <c r="L55" s="245">
        <v>2918</v>
      </c>
      <c r="M55" s="246">
        <v>2430</v>
      </c>
      <c r="N55" s="306">
        <f>L55-M55</f>
        <v>488</v>
      </c>
      <c r="O55" s="306">
        <f>$F55*N55</f>
        <v>48800</v>
      </c>
      <c r="P55" s="825">
        <f>O55/1000000</f>
        <v>4.8800000000000003E-2</v>
      </c>
      <c r="Q55" s="328"/>
    </row>
    <row r="56" spans="1:23" ht="19.5" customHeight="1">
      <c r="A56" s="120">
        <v>36</v>
      </c>
      <c r="B56" s="124" t="s">
        <v>171</v>
      </c>
      <c r="C56" s="122">
        <v>4902544</v>
      </c>
      <c r="D56" s="126" t="s">
        <v>12</v>
      </c>
      <c r="E56" s="180" t="s">
        <v>304</v>
      </c>
      <c r="F56" s="127">
        <v>100</v>
      </c>
      <c r="G56" s="245">
        <v>4936</v>
      </c>
      <c r="H56" s="246">
        <v>4935</v>
      </c>
      <c r="I56" s="306">
        <f>G56-H56</f>
        <v>1</v>
      </c>
      <c r="J56" s="306">
        <f>$F56*I56</f>
        <v>100</v>
      </c>
      <c r="K56" s="825">
        <f>J56/1000000</f>
        <v>1E-4</v>
      </c>
      <c r="L56" s="245">
        <v>5712</v>
      </c>
      <c r="M56" s="246">
        <v>5566</v>
      </c>
      <c r="N56" s="306">
        <f>L56-M56</f>
        <v>146</v>
      </c>
      <c r="O56" s="306">
        <f>$F56*N56</f>
        <v>14600</v>
      </c>
      <c r="P56" s="825">
        <f>O56/1000000</f>
        <v>1.46E-2</v>
      </c>
      <c r="Q56" s="328"/>
    </row>
    <row r="57" spans="1:23" s="358" customFormat="1" ht="22.5" customHeight="1">
      <c r="A57" s="120">
        <v>37</v>
      </c>
      <c r="B57" s="745" t="s">
        <v>192</v>
      </c>
      <c r="C57" s="122">
        <v>5269199</v>
      </c>
      <c r="D57" s="126" t="s">
        <v>12</v>
      </c>
      <c r="E57" s="180" t="s">
        <v>304</v>
      </c>
      <c r="F57" s="127">
        <v>100</v>
      </c>
      <c r="G57" s="694">
        <v>1213</v>
      </c>
      <c r="H57" s="695">
        <v>1213</v>
      </c>
      <c r="I57" s="307">
        <f>G57-H57</f>
        <v>0</v>
      </c>
      <c r="J57" s="307">
        <f>$F57*I57</f>
        <v>0</v>
      </c>
      <c r="K57" s="820">
        <f>J57/1000000</f>
        <v>0</v>
      </c>
      <c r="L57" s="694">
        <v>70842</v>
      </c>
      <c r="M57" s="695">
        <v>70842</v>
      </c>
      <c r="N57" s="307">
        <f>L57-M57</f>
        <v>0</v>
      </c>
      <c r="O57" s="307">
        <f>$F57*N57</f>
        <v>0</v>
      </c>
      <c r="P57" s="820">
        <f>O57/1000000</f>
        <v>0</v>
      </c>
      <c r="Q57" s="457"/>
    </row>
    <row r="58" spans="1:23" ht="19.5" customHeight="1">
      <c r="A58" s="120"/>
      <c r="B58" s="128" t="s">
        <v>163</v>
      </c>
      <c r="C58" s="122"/>
      <c r="D58" s="126"/>
      <c r="E58" s="123"/>
      <c r="F58" s="127"/>
      <c r="G58" s="245"/>
      <c r="H58" s="246"/>
      <c r="I58" s="306"/>
      <c r="J58" s="306"/>
      <c r="K58" s="825"/>
      <c r="L58" s="245"/>
      <c r="M58" s="246"/>
      <c r="N58" s="306"/>
      <c r="O58" s="306"/>
      <c r="P58" s="825"/>
      <c r="Q58" s="328"/>
    </row>
    <row r="59" spans="1:23" s="71" customFormat="1" ht="13.5" thickBot="1">
      <c r="A59" s="130">
        <v>38</v>
      </c>
      <c r="B59" s="322" t="s">
        <v>164</v>
      </c>
      <c r="C59" s="132">
        <v>4865151</v>
      </c>
      <c r="D59" s="576" t="s">
        <v>12</v>
      </c>
      <c r="E59" s="131" t="s">
        <v>304</v>
      </c>
      <c r="F59" s="138">
        <v>500</v>
      </c>
      <c r="G59" s="638">
        <v>21916</v>
      </c>
      <c r="H59" s="639">
        <v>21916</v>
      </c>
      <c r="I59" s="138">
        <f>G59-H59</f>
        <v>0</v>
      </c>
      <c r="J59" s="138">
        <f>$F59*I59</f>
        <v>0</v>
      </c>
      <c r="K59" s="826">
        <f>J59/1000000</f>
        <v>0</v>
      </c>
      <c r="L59" s="638">
        <v>6175</v>
      </c>
      <c r="M59" s="639">
        <v>5549</v>
      </c>
      <c r="N59" s="138">
        <f>L59-M59</f>
        <v>626</v>
      </c>
      <c r="O59" s="138">
        <f>$F59*N59</f>
        <v>313000</v>
      </c>
      <c r="P59" s="826">
        <f>O59/1000000</f>
        <v>0.313</v>
      </c>
      <c r="Q59" s="577"/>
    </row>
    <row r="60" spans="1:23" s="351" customFormat="1" ht="15.95" customHeight="1" thickTop="1" thickBot="1">
      <c r="A60" s="119"/>
      <c r="B60" s="705"/>
      <c r="C60" s="333"/>
      <c r="D60" s="333"/>
      <c r="E60" s="333"/>
      <c r="F60" s="333"/>
      <c r="G60" s="333"/>
      <c r="H60" s="333"/>
      <c r="I60" s="333"/>
      <c r="J60" s="333"/>
      <c r="K60" s="809"/>
      <c r="L60" s="333"/>
      <c r="M60" s="333"/>
      <c r="N60" s="333"/>
      <c r="O60" s="333"/>
      <c r="P60" s="809"/>
      <c r="Q60" s="333"/>
      <c r="R60" s="74"/>
      <c r="S60" s="182"/>
      <c r="T60" s="182"/>
      <c r="U60" s="354"/>
      <c r="V60" s="354"/>
      <c r="W60" s="354"/>
    </row>
    <row r="61" spans="1:23" ht="15.95" customHeight="1" thickTop="1">
      <c r="A61" s="366"/>
      <c r="B61" s="366"/>
      <c r="C61" s="366"/>
      <c r="D61" s="366"/>
      <c r="E61" s="366"/>
      <c r="F61" s="366"/>
      <c r="G61" s="366"/>
      <c r="H61" s="366"/>
      <c r="I61" s="366"/>
      <c r="J61" s="366"/>
      <c r="K61" s="827"/>
      <c r="L61" s="366"/>
      <c r="M61" s="366"/>
      <c r="N61" s="366"/>
      <c r="O61" s="366"/>
      <c r="P61" s="827"/>
      <c r="Q61" s="71"/>
      <c r="R61" s="71"/>
      <c r="S61" s="71"/>
      <c r="T61" s="71"/>
    </row>
    <row r="62" spans="1:23" ht="24" thickBot="1">
      <c r="A62" s="287" t="s">
        <v>322</v>
      </c>
      <c r="G62" s="351"/>
      <c r="H62" s="351"/>
      <c r="I62" s="35" t="s">
        <v>351</v>
      </c>
      <c r="J62" s="351"/>
      <c r="K62" s="801"/>
      <c r="L62" s="351"/>
      <c r="M62" s="351"/>
      <c r="N62" s="35" t="s">
        <v>352</v>
      </c>
      <c r="O62" s="351"/>
      <c r="P62" s="801"/>
      <c r="R62" s="71"/>
      <c r="S62" s="71"/>
      <c r="T62" s="71"/>
    </row>
    <row r="63" spans="1:23" ht="39.75" thickTop="1" thickBot="1">
      <c r="A63" s="367" t="s">
        <v>8</v>
      </c>
      <c r="B63" s="368" t="s">
        <v>9</v>
      </c>
      <c r="C63" s="369" t="s">
        <v>1</v>
      </c>
      <c r="D63" s="369" t="s">
        <v>2</v>
      </c>
      <c r="E63" s="369" t="s">
        <v>3</v>
      </c>
      <c r="F63" s="369" t="s">
        <v>10</v>
      </c>
      <c r="G63" s="367" t="str">
        <f>G5</f>
        <v>FINAL READING 31/07/2023</v>
      </c>
      <c r="H63" s="369" t="str">
        <f>H5</f>
        <v>INTIAL READING 01/07/2023</v>
      </c>
      <c r="I63" s="369" t="s">
        <v>4</v>
      </c>
      <c r="J63" s="369" t="s">
        <v>5</v>
      </c>
      <c r="K63" s="807" t="s">
        <v>6</v>
      </c>
      <c r="L63" s="367" t="str">
        <f>G63</f>
        <v>FINAL READING 31/07/2023</v>
      </c>
      <c r="M63" s="369" t="str">
        <f>H63</f>
        <v>INTIAL READING 01/07/2023</v>
      </c>
      <c r="N63" s="369" t="s">
        <v>4</v>
      </c>
      <c r="O63" s="369" t="s">
        <v>5</v>
      </c>
      <c r="P63" s="807" t="s">
        <v>6</v>
      </c>
      <c r="Q63" s="370" t="s">
        <v>269</v>
      </c>
      <c r="R63" s="71"/>
      <c r="S63" s="71"/>
      <c r="T63" s="71"/>
    </row>
    <row r="64" spans="1:23" ht="15.95" customHeight="1" thickTop="1">
      <c r="A64" s="371"/>
      <c r="B64" s="321" t="s">
        <v>346</v>
      </c>
      <c r="C64" s="372"/>
      <c r="D64" s="372"/>
      <c r="E64" s="372"/>
      <c r="F64" s="373"/>
      <c r="G64" s="372"/>
      <c r="H64" s="372"/>
      <c r="I64" s="372"/>
      <c r="J64" s="372"/>
      <c r="K64" s="828"/>
      <c r="L64" s="372"/>
      <c r="M64" s="372"/>
      <c r="N64" s="372"/>
      <c r="O64" s="372"/>
      <c r="P64" s="837"/>
      <c r="Q64" s="374"/>
      <c r="R64" s="71"/>
      <c r="S64" s="71"/>
      <c r="T64" s="71"/>
    </row>
    <row r="65" spans="1:20" ht="15.95" customHeight="1">
      <c r="A65" s="120">
        <v>1</v>
      </c>
      <c r="B65" s="121" t="s">
        <v>392</v>
      </c>
      <c r="C65" s="122">
        <v>4864839</v>
      </c>
      <c r="D65" s="251" t="s">
        <v>12</v>
      </c>
      <c r="E65" s="237" t="s">
        <v>304</v>
      </c>
      <c r="F65" s="127">
        <v>-1000</v>
      </c>
      <c r="G65" s="245">
        <v>923</v>
      </c>
      <c r="H65" s="246">
        <v>923</v>
      </c>
      <c r="I65" s="307">
        <f>G65-H65</f>
        <v>0</v>
      </c>
      <c r="J65" s="307">
        <f>$F65*I65</f>
        <v>0</v>
      </c>
      <c r="K65" s="820">
        <f>J65/1000000</f>
        <v>0</v>
      </c>
      <c r="L65" s="245">
        <v>999805</v>
      </c>
      <c r="M65" s="246">
        <v>999897</v>
      </c>
      <c r="N65" s="198">
        <f>L65-M65</f>
        <v>-92</v>
      </c>
      <c r="O65" s="198">
        <f>$F65*N65</f>
        <v>92000</v>
      </c>
      <c r="P65" s="773">
        <f>O65/1000000</f>
        <v>9.1999999999999998E-2</v>
      </c>
      <c r="Q65" s="336"/>
      <c r="R65" s="71"/>
      <c r="S65" s="71"/>
      <c r="T65" s="71"/>
    </row>
    <row r="66" spans="1:20" ht="15.95" customHeight="1">
      <c r="A66" s="120">
        <v>2</v>
      </c>
      <c r="B66" s="121" t="s">
        <v>395</v>
      </c>
      <c r="C66" s="122">
        <v>4864872</v>
      </c>
      <c r="D66" s="251" t="s">
        <v>12</v>
      </c>
      <c r="E66" s="237" t="s">
        <v>304</v>
      </c>
      <c r="F66" s="127">
        <v>-1000</v>
      </c>
      <c r="G66" s="245">
        <v>997067</v>
      </c>
      <c r="H66" s="246">
        <v>997070</v>
      </c>
      <c r="I66" s="198">
        <f>G66-H66</f>
        <v>-3</v>
      </c>
      <c r="J66" s="198">
        <f>$F66*I66</f>
        <v>3000</v>
      </c>
      <c r="K66" s="773">
        <f>J66/1000000</f>
        <v>3.0000000000000001E-3</v>
      </c>
      <c r="L66" s="245">
        <v>999658</v>
      </c>
      <c r="M66" s="246">
        <v>999820</v>
      </c>
      <c r="N66" s="198">
        <f>L66-M66</f>
        <v>-162</v>
      </c>
      <c r="O66" s="198">
        <f>$F66*N66</f>
        <v>162000</v>
      </c>
      <c r="P66" s="773">
        <f>O66/1000000</f>
        <v>0.16200000000000001</v>
      </c>
      <c r="Q66" s="336"/>
      <c r="R66" s="71"/>
      <c r="S66" s="71"/>
      <c r="T66" s="71"/>
    </row>
    <row r="67" spans="1:20" ht="15.95" customHeight="1">
      <c r="A67" s="375"/>
      <c r="B67" s="227" t="s">
        <v>319</v>
      </c>
      <c r="C67" s="242"/>
      <c r="D67" s="251"/>
      <c r="E67" s="237"/>
      <c r="F67" s="127"/>
      <c r="G67" s="245"/>
      <c r="H67" s="246"/>
      <c r="I67" s="124"/>
      <c r="J67" s="124"/>
      <c r="K67" s="829"/>
      <c r="L67" s="245"/>
      <c r="M67" s="246"/>
      <c r="N67" s="124"/>
      <c r="O67" s="124"/>
      <c r="P67" s="829"/>
      <c r="Q67" s="336"/>
      <c r="R67" s="71"/>
      <c r="S67" s="71"/>
      <c r="T67" s="71"/>
    </row>
    <row r="68" spans="1:20" ht="15.95" customHeight="1">
      <c r="A68" s="120">
        <v>3</v>
      </c>
      <c r="B68" s="121" t="s">
        <v>320</v>
      </c>
      <c r="C68" s="122">
        <v>4865072</v>
      </c>
      <c r="D68" s="251" t="s">
        <v>12</v>
      </c>
      <c r="E68" s="237" t="s">
        <v>304</v>
      </c>
      <c r="F68" s="122">
        <v>-100</v>
      </c>
      <c r="G68" s="245">
        <v>999994</v>
      </c>
      <c r="H68" s="246">
        <v>999994</v>
      </c>
      <c r="I68" s="198">
        <f>G68-H68</f>
        <v>0</v>
      </c>
      <c r="J68" s="198">
        <f>$F68*I68</f>
        <v>0</v>
      </c>
      <c r="K68" s="773">
        <f>J68/1000000</f>
        <v>0</v>
      </c>
      <c r="L68" s="245">
        <v>999734</v>
      </c>
      <c r="M68" s="246">
        <v>999777</v>
      </c>
      <c r="N68" s="198">
        <f>L68-M68</f>
        <v>-43</v>
      </c>
      <c r="O68" s="198">
        <f>$F68*N68</f>
        <v>4300</v>
      </c>
      <c r="P68" s="773">
        <f>O68/1000000</f>
        <v>4.3E-3</v>
      </c>
      <c r="Q68" s="336"/>
      <c r="R68" s="71"/>
      <c r="S68" s="71"/>
      <c r="T68" s="71"/>
    </row>
    <row r="69" spans="1:20" s="351" customFormat="1" ht="15.95" customHeight="1">
      <c r="A69" s="120">
        <v>4</v>
      </c>
      <c r="B69" s="121" t="s">
        <v>321</v>
      </c>
      <c r="C69" s="122">
        <v>4865066</v>
      </c>
      <c r="D69" s="251" t="s">
        <v>12</v>
      </c>
      <c r="E69" s="237" t="s">
        <v>304</v>
      </c>
      <c r="F69" s="743">
        <v>-200</v>
      </c>
      <c r="G69" s="245">
        <v>22</v>
      </c>
      <c r="H69" s="246">
        <v>22</v>
      </c>
      <c r="I69" s="198">
        <f>G69-H69</f>
        <v>0</v>
      </c>
      <c r="J69" s="198">
        <f>$F69*I69</f>
        <v>0</v>
      </c>
      <c r="K69" s="773">
        <f>J69/1000000</f>
        <v>0</v>
      </c>
      <c r="L69" s="245">
        <v>197</v>
      </c>
      <c r="M69" s="246">
        <v>81</v>
      </c>
      <c r="N69" s="198">
        <f>L69-M69</f>
        <v>116</v>
      </c>
      <c r="O69" s="198">
        <f>$F69*N69</f>
        <v>-23200</v>
      </c>
      <c r="P69" s="773">
        <f>O69/1000000</f>
        <v>-2.3199999999999998E-2</v>
      </c>
      <c r="Q69" s="336"/>
      <c r="R69" s="74"/>
      <c r="S69" s="74"/>
      <c r="T69" s="74"/>
    </row>
    <row r="70" spans="1:20" ht="15.95" customHeight="1" thickBot="1">
      <c r="A70" s="130"/>
      <c r="B70" s="322"/>
      <c r="C70" s="132"/>
      <c r="D70" s="576"/>
      <c r="E70" s="131"/>
      <c r="F70" s="138"/>
      <c r="G70" s="638"/>
      <c r="H70" s="639"/>
      <c r="I70" s="138"/>
      <c r="J70" s="138"/>
      <c r="K70" s="826"/>
      <c r="L70" s="638"/>
      <c r="M70" s="639"/>
      <c r="N70" s="138"/>
      <c r="O70" s="138"/>
      <c r="P70" s="826"/>
      <c r="Q70" s="577"/>
      <c r="R70" s="71"/>
      <c r="S70" s="71"/>
      <c r="T70" s="71"/>
    </row>
    <row r="71" spans="1:20" ht="25.5" customHeight="1" thickTop="1">
      <c r="A71" s="136" t="s">
        <v>296</v>
      </c>
      <c r="B71" s="358"/>
      <c r="C71" s="58"/>
      <c r="D71" s="358"/>
      <c r="E71" s="358"/>
      <c r="F71" s="358"/>
      <c r="G71" s="358"/>
      <c r="H71" s="358"/>
      <c r="I71" s="358"/>
      <c r="J71" s="358"/>
      <c r="K71" s="830">
        <f>SUM(K9:K60)+SUM(K65:K70)-K32</f>
        <v>-0.1555</v>
      </c>
      <c r="L71" s="458"/>
      <c r="M71" s="458"/>
      <c r="N71" s="458"/>
      <c r="O71" s="458"/>
      <c r="P71" s="830">
        <f>SUM(P9:P60)+SUM(P65:P70)-P32</f>
        <v>4.1799920000000004</v>
      </c>
    </row>
    <row r="72" spans="1:20">
      <c r="A72" s="358"/>
      <c r="B72" s="358"/>
      <c r="C72" s="358"/>
      <c r="D72" s="358"/>
      <c r="E72" s="358"/>
      <c r="F72" s="358"/>
      <c r="G72" s="358"/>
      <c r="H72" s="358"/>
      <c r="I72" s="358"/>
      <c r="J72" s="358"/>
      <c r="K72" s="831"/>
      <c r="L72" s="358"/>
      <c r="M72" s="358"/>
      <c r="N72" s="358"/>
      <c r="O72" s="358"/>
      <c r="P72" s="831"/>
    </row>
    <row r="73" spans="1:20" ht="9.75" customHeight="1">
      <c r="A73" s="358"/>
      <c r="B73" s="358"/>
      <c r="C73" s="358"/>
      <c r="D73" s="358"/>
      <c r="E73" s="358"/>
      <c r="F73" s="358"/>
      <c r="G73" s="358"/>
      <c r="H73" s="358"/>
      <c r="I73" s="358"/>
      <c r="J73" s="358"/>
      <c r="K73" s="831"/>
      <c r="L73" s="358"/>
      <c r="M73" s="358"/>
      <c r="N73" s="358"/>
      <c r="O73" s="358"/>
      <c r="P73" s="831"/>
    </row>
    <row r="74" spans="1:20" hidden="1">
      <c r="A74" s="358"/>
      <c r="B74" s="358"/>
      <c r="C74" s="358"/>
      <c r="D74" s="358"/>
      <c r="E74" s="358"/>
      <c r="F74" s="358"/>
      <c r="G74" s="358"/>
      <c r="H74" s="358"/>
      <c r="I74" s="358"/>
      <c r="J74" s="358"/>
      <c r="K74" s="831"/>
      <c r="L74" s="358"/>
      <c r="M74" s="358"/>
      <c r="N74" s="358"/>
      <c r="O74" s="358"/>
      <c r="P74" s="831"/>
    </row>
    <row r="75" spans="1:20" ht="23.25" customHeight="1" thickBot="1">
      <c r="A75" s="358"/>
      <c r="B75" s="358"/>
      <c r="C75" s="459"/>
      <c r="D75" s="358"/>
      <c r="E75" s="358"/>
      <c r="F75" s="358"/>
      <c r="G75" s="358"/>
      <c r="H75" s="358"/>
      <c r="I75" s="358"/>
      <c r="J75" s="460"/>
      <c r="K75" s="832" t="s">
        <v>297</v>
      </c>
      <c r="L75" s="358"/>
      <c r="M75" s="358"/>
      <c r="N75" s="358"/>
      <c r="O75" s="358"/>
      <c r="P75" s="832" t="s">
        <v>298</v>
      </c>
    </row>
    <row r="76" spans="1:20" ht="20.25">
      <c r="A76" s="461"/>
      <c r="B76" s="462"/>
      <c r="C76" s="136"/>
      <c r="D76" s="401"/>
      <c r="E76" s="401"/>
      <c r="F76" s="401"/>
      <c r="G76" s="401"/>
      <c r="H76" s="401"/>
      <c r="I76" s="401"/>
      <c r="J76" s="463"/>
      <c r="K76" s="833"/>
      <c r="L76" s="462"/>
      <c r="M76" s="462"/>
      <c r="N76" s="462"/>
      <c r="O76" s="462"/>
      <c r="P76" s="833"/>
      <c r="Q76" s="402"/>
    </row>
    <row r="77" spans="1:20" ht="20.25">
      <c r="A77" s="170"/>
      <c r="B77" s="136" t="s">
        <v>294</v>
      </c>
      <c r="C77" s="136"/>
      <c r="D77" s="464"/>
      <c r="E77" s="464"/>
      <c r="F77" s="464"/>
      <c r="G77" s="464"/>
      <c r="H77" s="464"/>
      <c r="I77" s="464"/>
      <c r="J77" s="464"/>
      <c r="K77" s="834">
        <f>K71</f>
        <v>-0.1555</v>
      </c>
      <c r="L77" s="466"/>
      <c r="M77" s="466"/>
      <c r="N77" s="466"/>
      <c r="O77" s="466"/>
      <c r="P77" s="834">
        <f>P71</f>
        <v>4.1799920000000004</v>
      </c>
      <c r="Q77" s="403"/>
    </row>
    <row r="78" spans="1:20" ht="20.25">
      <c r="A78" s="170"/>
      <c r="B78" s="136"/>
      <c r="C78" s="136"/>
      <c r="D78" s="464"/>
      <c r="E78" s="464"/>
      <c r="F78" s="464"/>
      <c r="G78" s="464"/>
      <c r="H78" s="464"/>
      <c r="I78" s="467"/>
      <c r="J78" s="42"/>
      <c r="K78" s="835"/>
      <c r="L78" s="455"/>
      <c r="M78" s="455"/>
      <c r="N78" s="455"/>
      <c r="O78" s="455"/>
      <c r="P78" s="835"/>
      <c r="Q78" s="403"/>
    </row>
    <row r="79" spans="1:20" ht="20.25">
      <c r="A79" s="170"/>
      <c r="B79" s="136" t="s">
        <v>287</v>
      </c>
      <c r="C79" s="136"/>
      <c r="D79" s="464"/>
      <c r="E79" s="464"/>
      <c r="F79" s="464"/>
      <c r="G79" s="464"/>
      <c r="H79" s="464"/>
      <c r="I79" s="464"/>
      <c r="J79" s="464"/>
      <c r="K79" s="834">
        <f>'STEPPED UP GENCO'!K75</f>
        <v>-0.20584637159999991</v>
      </c>
      <c r="L79" s="465"/>
      <c r="M79" s="465"/>
      <c r="N79" s="465"/>
      <c r="O79" s="465"/>
      <c r="P79" s="834">
        <f>'STEPPED UP GENCO'!P75</f>
        <v>6.610083830000002E-2</v>
      </c>
      <c r="Q79" s="403"/>
    </row>
    <row r="80" spans="1:20" ht="20.25">
      <c r="A80" s="170"/>
      <c r="B80" s="136"/>
      <c r="C80" s="136"/>
      <c r="D80" s="468"/>
      <c r="E80" s="468"/>
      <c r="F80" s="468"/>
      <c r="G80" s="468"/>
      <c r="H80" s="468"/>
      <c r="I80" s="469"/>
      <c r="J80" s="470"/>
      <c r="K80" s="801"/>
      <c r="L80" s="351"/>
      <c r="M80" s="351"/>
      <c r="N80" s="351"/>
      <c r="O80" s="351"/>
      <c r="P80" s="801"/>
      <c r="Q80" s="403"/>
    </row>
    <row r="81" spans="1:17" ht="20.25">
      <c r="A81" s="170"/>
      <c r="B81" s="136" t="s">
        <v>295</v>
      </c>
      <c r="C81" s="136"/>
      <c r="D81" s="351"/>
      <c r="E81" s="351"/>
      <c r="F81" s="351"/>
      <c r="G81" s="351"/>
      <c r="H81" s="351"/>
      <c r="I81" s="351"/>
      <c r="J81" s="351"/>
      <c r="K81" s="471">
        <f>SUM(K77:K80)</f>
        <v>-0.36134637159999994</v>
      </c>
      <c r="L81" s="351"/>
      <c r="M81" s="351"/>
      <c r="N81" s="351"/>
      <c r="O81" s="351"/>
      <c r="P81" s="471">
        <f>SUM(P77:P80)</f>
        <v>4.2460928383000001</v>
      </c>
      <c r="Q81" s="403"/>
    </row>
    <row r="82" spans="1:17" ht="20.25">
      <c r="A82" s="427"/>
      <c r="B82" s="351"/>
      <c r="C82" s="136"/>
      <c r="D82" s="351"/>
      <c r="E82" s="351"/>
      <c r="F82" s="351"/>
      <c r="G82" s="351"/>
      <c r="H82" s="351"/>
      <c r="I82" s="351"/>
      <c r="J82" s="351"/>
      <c r="K82" s="801"/>
      <c r="L82" s="351"/>
      <c r="M82" s="351"/>
      <c r="N82" s="351"/>
      <c r="O82" s="351"/>
      <c r="P82" s="801"/>
      <c r="Q82" s="403"/>
    </row>
    <row r="83" spans="1:17" ht="13.5" thickBot="1">
      <c r="A83" s="428"/>
      <c r="B83" s="404"/>
      <c r="C83" s="404"/>
      <c r="D83" s="404"/>
      <c r="E83" s="404"/>
      <c r="F83" s="404"/>
      <c r="G83" s="404"/>
      <c r="H83" s="404"/>
      <c r="I83" s="404"/>
      <c r="J83" s="404"/>
      <c r="K83" s="817"/>
      <c r="L83" s="404"/>
      <c r="M83" s="404"/>
      <c r="N83" s="404"/>
      <c r="O83" s="404"/>
      <c r="P83" s="817"/>
      <c r="Q83" s="405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4"/>
  <sheetViews>
    <sheetView view="pageBreakPreview" topLeftCell="J1" zoomScale="70" zoomScaleNormal="70" zoomScaleSheetLayoutView="70" workbookViewId="0">
      <selection activeCell="E19" sqref="E19"/>
    </sheetView>
  </sheetViews>
  <sheetFormatPr defaultRowHeight="12.75"/>
  <cols>
    <col min="1" max="1" width="4.7109375" style="324" customWidth="1"/>
    <col min="2" max="2" width="26.7109375" style="324" customWidth="1"/>
    <col min="3" max="3" width="18.5703125" style="324" customWidth="1"/>
    <col min="4" max="4" width="12.85546875" style="324" customWidth="1"/>
    <col min="5" max="5" width="22.140625" style="324" customWidth="1"/>
    <col min="6" max="6" width="14.42578125" style="324" customWidth="1"/>
    <col min="7" max="7" width="15.5703125" style="324" customWidth="1"/>
    <col min="8" max="8" width="15.28515625" style="324" customWidth="1"/>
    <col min="9" max="9" width="15" style="324" customWidth="1"/>
    <col min="10" max="10" width="16.7109375" style="324" customWidth="1"/>
    <col min="11" max="11" width="16.5703125" style="324" customWidth="1"/>
    <col min="12" max="12" width="17.140625" style="324" customWidth="1"/>
    <col min="13" max="13" width="14.7109375" style="324" customWidth="1"/>
    <col min="14" max="14" width="15.7109375" style="324" customWidth="1"/>
    <col min="15" max="15" width="18.28515625" style="324" customWidth="1"/>
    <col min="16" max="16" width="17.140625" style="324" customWidth="1"/>
    <col min="17" max="17" width="22" style="324" customWidth="1"/>
    <col min="18" max="16384" width="9.140625" style="324"/>
  </cols>
  <sheetData>
    <row r="1" spans="1:17" ht="26.25" customHeight="1">
      <c r="A1" s="1" t="s">
        <v>213</v>
      </c>
    </row>
    <row r="2" spans="1:17" ht="23.25" customHeight="1">
      <c r="A2" s="2" t="s">
        <v>214</v>
      </c>
      <c r="P2" s="472" t="str">
        <f>NDPL!Q1</f>
        <v>JULY-2023</v>
      </c>
      <c r="Q2" s="472"/>
    </row>
    <row r="3" spans="1:17" ht="23.25">
      <c r="A3" s="141" t="s">
        <v>195</v>
      </c>
    </row>
    <row r="4" spans="1:17" ht="24" thickBot="1">
      <c r="A4" s="3"/>
      <c r="G4" s="351"/>
      <c r="H4" s="351"/>
      <c r="I4" s="35" t="s">
        <v>351</v>
      </c>
      <c r="J4" s="351"/>
      <c r="K4" s="351"/>
      <c r="L4" s="351"/>
      <c r="M4" s="351"/>
      <c r="N4" s="35" t="s">
        <v>352</v>
      </c>
      <c r="O4" s="351"/>
      <c r="P4" s="351"/>
    </row>
    <row r="5" spans="1:17" ht="51.75" customHeight="1" thickTop="1" thickBot="1">
      <c r="A5" s="367" t="s">
        <v>8</v>
      </c>
      <c r="B5" s="368" t="s">
        <v>9</v>
      </c>
      <c r="C5" s="369" t="s">
        <v>1</v>
      </c>
      <c r="D5" s="369" t="s">
        <v>2</v>
      </c>
      <c r="E5" s="369" t="s">
        <v>3</v>
      </c>
      <c r="F5" s="369" t="s">
        <v>10</v>
      </c>
      <c r="G5" s="367" t="str">
        <f>NDPL!G5</f>
        <v>FINAL READING 31/07/2023</v>
      </c>
      <c r="H5" s="369" t="str">
        <f>NDPL!H5</f>
        <v>INTIAL READING 01/07/2023</v>
      </c>
      <c r="I5" s="369" t="s">
        <v>4</v>
      </c>
      <c r="J5" s="369" t="s">
        <v>5</v>
      </c>
      <c r="K5" s="369" t="s">
        <v>6</v>
      </c>
      <c r="L5" s="367" t="str">
        <f>NDPL!G5</f>
        <v>FINAL READING 31/07/2023</v>
      </c>
      <c r="M5" s="369" t="str">
        <f>NDPL!H5</f>
        <v>INTIAL READING 01/07/2023</v>
      </c>
      <c r="N5" s="369" t="s">
        <v>4</v>
      </c>
      <c r="O5" s="369" t="s">
        <v>5</v>
      </c>
      <c r="P5" s="369" t="s">
        <v>6</v>
      </c>
      <c r="Q5" s="370" t="s">
        <v>269</v>
      </c>
    </row>
    <row r="6" spans="1:17" ht="14.25" thickTop="1" thickBot="1"/>
    <row r="7" spans="1:17" ht="24" customHeight="1" thickTop="1">
      <c r="A7" s="303" t="s">
        <v>208</v>
      </c>
      <c r="B7" s="43"/>
      <c r="C7" s="44"/>
      <c r="D7" s="44"/>
      <c r="E7" s="44"/>
      <c r="F7" s="44"/>
      <c r="G7" s="454"/>
      <c r="H7" s="452"/>
      <c r="I7" s="452"/>
      <c r="J7" s="452"/>
      <c r="K7" s="473"/>
      <c r="L7" s="474"/>
      <c r="M7" s="360"/>
      <c r="N7" s="452"/>
      <c r="O7" s="452"/>
      <c r="P7" s="475"/>
      <c r="Q7" s="390"/>
    </row>
    <row r="8" spans="1:17" ht="24" customHeight="1">
      <c r="A8" s="476" t="s">
        <v>196</v>
      </c>
      <c r="B8" s="68"/>
      <c r="C8" s="68"/>
      <c r="D8" s="68"/>
      <c r="E8" s="68"/>
      <c r="F8" s="68"/>
      <c r="G8" s="80"/>
      <c r="H8" s="455"/>
      <c r="I8" s="289"/>
      <c r="J8" s="289"/>
      <c r="K8" s="477"/>
      <c r="L8" s="290"/>
      <c r="M8" s="289"/>
      <c r="N8" s="289"/>
      <c r="O8" s="289"/>
      <c r="P8" s="478"/>
      <c r="Q8" s="328"/>
    </row>
    <row r="9" spans="1:17" ht="24" customHeight="1">
      <c r="A9" s="479" t="s">
        <v>197</v>
      </c>
      <c r="B9" s="68"/>
      <c r="C9" s="68"/>
      <c r="D9" s="68"/>
      <c r="E9" s="68"/>
      <c r="F9" s="68"/>
      <c r="G9" s="80"/>
      <c r="H9" s="455"/>
      <c r="I9" s="289"/>
      <c r="J9" s="289"/>
      <c r="K9" s="477"/>
      <c r="L9" s="290"/>
      <c r="M9" s="289"/>
      <c r="N9" s="289"/>
      <c r="O9" s="289"/>
      <c r="P9" s="478"/>
      <c r="Q9" s="328"/>
    </row>
    <row r="10" spans="1:17" ht="24" customHeight="1">
      <c r="A10" s="188">
        <v>1</v>
      </c>
      <c r="B10" s="190" t="s">
        <v>210</v>
      </c>
      <c r="C10" s="302">
        <v>5128430</v>
      </c>
      <c r="D10" s="192" t="s">
        <v>12</v>
      </c>
      <c r="E10" s="191" t="s">
        <v>304</v>
      </c>
      <c r="F10" s="192">
        <v>200</v>
      </c>
      <c r="G10" s="245">
        <v>4281</v>
      </c>
      <c r="H10" s="246">
        <v>4281</v>
      </c>
      <c r="I10" s="232">
        <f t="shared" ref="I10:I15" si="0">G10-H10</f>
        <v>0</v>
      </c>
      <c r="J10" s="232">
        <f t="shared" ref="J10:J15" si="1">$F10*I10</f>
        <v>0</v>
      </c>
      <c r="K10" s="766">
        <f t="shared" ref="K10:K15" si="2">J10/1000000</f>
        <v>0</v>
      </c>
      <c r="L10" s="245">
        <v>82098</v>
      </c>
      <c r="M10" s="246">
        <v>80420</v>
      </c>
      <c r="N10" s="232">
        <f t="shared" ref="N10:N15" si="3">L10-M10</f>
        <v>1678</v>
      </c>
      <c r="O10" s="232">
        <f t="shared" ref="O10:O15" si="4">$F10*N10</f>
        <v>335600</v>
      </c>
      <c r="P10" s="766">
        <f t="shared" ref="P10:P15" si="5">O10/1000000</f>
        <v>0.33560000000000001</v>
      </c>
      <c r="Q10" s="328"/>
    </row>
    <row r="11" spans="1:17" ht="24" customHeight="1">
      <c r="A11" s="188">
        <v>2</v>
      </c>
      <c r="B11" s="190" t="s">
        <v>211</v>
      </c>
      <c r="C11" s="302">
        <v>4864819</v>
      </c>
      <c r="D11" s="192" t="s">
        <v>12</v>
      </c>
      <c r="E11" s="191" t="s">
        <v>304</v>
      </c>
      <c r="F11" s="192">
        <v>160</v>
      </c>
      <c r="G11" s="245">
        <v>999495</v>
      </c>
      <c r="H11" s="246">
        <v>999495</v>
      </c>
      <c r="I11" s="232">
        <f t="shared" si="0"/>
        <v>0</v>
      </c>
      <c r="J11" s="232">
        <f t="shared" si="1"/>
        <v>0</v>
      </c>
      <c r="K11" s="766">
        <f t="shared" si="2"/>
        <v>0</v>
      </c>
      <c r="L11" s="245">
        <v>32964</v>
      </c>
      <c r="M11" s="246">
        <v>32932</v>
      </c>
      <c r="N11" s="232">
        <f t="shared" si="3"/>
        <v>32</v>
      </c>
      <c r="O11" s="232">
        <f t="shared" si="4"/>
        <v>5120</v>
      </c>
      <c r="P11" s="766">
        <f t="shared" si="5"/>
        <v>5.1200000000000004E-3</v>
      </c>
      <c r="Q11" s="328"/>
    </row>
    <row r="12" spans="1:17" ht="24" customHeight="1">
      <c r="A12" s="188">
        <v>3</v>
      </c>
      <c r="B12" s="190" t="s">
        <v>198</v>
      </c>
      <c r="C12" s="302">
        <v>4864815</v>
      </c>
      <c r="D12" s="192" t="s">
        <v>12</v>
      </c>
      <c r="E12" s="191" t="s">
        <v>304</v>
      </c>
      <c r="F12" s="192">
        <v>200</v>
      </c>
      <c r="G12" s="245">
        <v>999908</v>
      </c>
      <c r="H12" s="246">
        <v>999908</v>
      </c>
      <c r="I12" s="232">
        <f t="shared" si="0"/>
        <v>0</v>
      </c>
      <c r="J12" s="232">
        <f t="shared" si="1"/>
        <v>0</v>
      </c>
      <c r="K12" s="766">
        <f t="shared" si="2"/>
        <v>0</v>
      </c>
      <c r="L12" s="245">
        <v>2319</v>
      </c>
      <c r="M12" s="246">
        <v>2323</v>
      </c>
      <c r="N12" s="232">
        <f t="shared" si="3"/>
        <v>-4</v>
      </c>
      <c r="O12" s="232">
        <f t="shared" si="4"/>
        <v>-800</v>
      </c>
      <c r="P12" s="766">
        <f t="shared" si="5"/>
        <v>-8.0000000000000004E-4</v>
      </c>
      <c r="Q12" s="328"/>
    </row>
    <row r="13" spans="1:17" ht="24" customHeight="1">
      <c r="A13" s="188">
        <v>4</v>
      </c>
      <c r="B13" s="190" t="s">
        <v>199</v>
      </c>
      <c r="C13" s="302">
        <v>4864918</v>
      </c>
      <c r="D13" s="192" t="s">
        <v>12</v>
      </c>
      <c r="E13" s="191" t="s">
        <v>304</v>
      </c>
      <c r="F13" s="192">
        <v>400</v>
      </c>
      <c r="G13" s="245">
        <v>999873</v>
      </c>
      <c r="H13" s="246">
        <v>999873</v>
      </c>
      <c r="I13" s="232">
        <f t="shared" si="0"/>
        <v>0</v>
      </c>
      <c r="J13" s="232">
        <f t="shared" si="1"/>
        <v>0</v>
      </c>
      <c r="K13" s="766">
        <f t="shared" si="2"/>
        <v>0</v>
      </c>
      <c r="L13" s="245">
        <v>20031</v>
      </c>
      <c r="M13" s="246">
        <v>19958</v>
      </c>
      <c r="N13" s="232">
        <f t="shared" si="3"/>
        <v>73</v>
      </c>
      <c r="O13" s="232">
        <f t="shared" si="4"/>
        <v>29200</v>
      </c>
      <c r="P13" s="766">
        <f t="shared" si="5"/>
        <v>2.92E-2</v>
      </c>
      <c r="Q13" s="328"/>
    </row>
    <row r="14" spans="1:17" ht="24" customHeight="1">
      <c r="A14" s="188">
        <v>5</v>
      </c>
      <c r="B14" s="190" t="s">
        <v>360</v>
      </c>
      <c r="C14" s="302">
        <v>4864894</v>
      </c>
      <c r="D14" s="192" t="s">
        <v>12</v>
      </c>
      <c r="E14" s="191" t="s">
        <v>304</v>
      </c>
      <c r="F14" s="192">
        <v>800</v>
      </c>
      <c r="G14" s="245">
        <v>999302</v>
      </c>
      <c r="H14" s="246">
        <v>999301</v>
      </c>
      <c r="I14" s="232">
        <f t="shared" si="0"/>
        <v>1</v>
      </c>
      <c r="J14" s="232">
        <f t="shared" si="1"/>
        <v>800</v>
      </c>
      <c r="K14" s="766">
        <f t="shared" si="2"/>
        <v>8.0000000000000004E-4</v>
      </c>
      <c r="L14" s="245">
        <v>763</v>
      </c>
      <c r="M14" s="246">
        <v>740</v>
      </c>
      <c r="N14" s="232">
        <f t="shared" si="3"/>
        <v>23</v>
      </c>
      <c r="O14" s="232">
        <f t="shared" si="4"/>
        <v>18400</v>
      </c>
      <c r="P14" s="766">
        <f t="shared" si="5"/>
        <v>1.84E-2</v>
      </c>
      <c r="Q14" s="328"/>
    </row>
    <row r="15" spans="1:17" ht="24" customHeight="1">
      <c r="A15" s="188">
        <v>6</v>
      </c>
      <c r="B15" s="190" t="s">
        <v>359</v>
      </c>
      <c r="C15" s="302">
        <v>5128425</v>
      </c>
      <c r="D15" s="192" t="s">
        <v>12</v>
      </c>
      <c r="E15" s="191" t="s">
        <v>304</v>
      </c>
      <c r="F15" s="192">
        <v>400</v>
      </c>
      <c r="G15" s="245">
        <v>2325</v>
      </c>
      <c r="H15" s="246">
        <v>2327</v>
      </c>
      <c r="I15" s="232">
        <f t="shared" si="0"/>
        <v>-2</v>
      </c>
      <c r="J15" s="232">
        <f t="shared" si="1"/>
        <v>-800</v>
      </c>
      <c r="K15" s="766">
        <f t="shared" si="2"/>
        <v>-8.0000000000000004E-4</v>
      </c>
      <c r="L15" s="245">
        <v>6754</v>
      </c>
      <c r="M15" s="246">
        <v>6786</v>
      </c>
      <c r="N15" s="232">
        <f t="shared" si="3"/>
        <v>-32</v>
      </c>
      <c r="O15" s="232">
        <f t="shared" si="4"/>
        <v>-12800</v>
      </c>
      <c r="P15" s="766">
        <f t="shared" si="5"/>
        <v>-1.2800000000000001E-2</v>
      </c>
      <c r="Q15" s="328"/>
    </row>
    <row r="16" spans="1:17" ht="24" customHeight="1">
      <c r="A16" s="480" t="s">
        <v>200</v>
      </c>
      <c r="B16" s="190"/>
      <c r="C16" s="302"/>
      <c r="D16" s="192"/>
      <c r="E16" s="190"/>
      <c r="F16" s="192"/>
      <c r="G16" s="245"/>
      <c r="H16" s="246"/>
      <c r="I16" s="232"/>
      <c r="J16" s="232"/>
      <c r="K16" s="766"/>
      <c r="L16" s="245"/>
      <c r="M16" s="246"/>
      <c r="N16" s="232"/>
      <c r="O16" s="232"/>
      <c r="P16" s="766"/>
      <c r="Q16" s="328"/>
    </row>
    <row r="17" spans="1:17" ht="24" customHeight="1">
      <c r="A17" s="188">
        <v>7</v>
      </c>
      <c r="B17" s="190" t="s">
        <v>212</v>
      </c>
      <c r="C17" s="302">
        <v>4865164</v>
      </c>
      <c r="D17" s="192" t="s">
        <v>12</v>
      </c>
      <c r="E17" s="191" t="s">
        <v>304</v>
      </c>
      <c r="F17" s="192">
        <v>666.66700000000003</v>
      </c>
      <c r="G17" s="245">
        <v>999811</v>
      </c>
      <c r="H17" s="246">
        <v>999811</v>
      </c>
      <c r="I17" s="232">
        <f>G17-H17</f>
        <v>0</v>
      </c>
      <c r="J17" s="232">
        <f>$F17*I17</f>
        <v>0</v>
      </c>
      <c r="K17" s="766">
        <f>J17/1000000</f>
        <v>0</v>
      </c>
      <c r="L17" s="245">
        <v>40</v>
      </c>
      <c r="M17" s="246">
        <v>292</v>
      </c>
      <c r="N17" s="232">
        <f>L17-M17</f>
        <v>-252</v>
      </c>
      <c r="O17" s="232">
        <f>$F17*N17</f>
        <v>-168000.084</v>
      </c>
      <c r="P17" s="766">
        <f>O17/1000000</f>
        <v>-0.16800008399999999</v>
      </c>
      <c r="Q17" s="328"/>
    </row>
    <row r="18" spans="1:17" ht="24" customHeight="1">
      <c r="A18" s="188">
        <v>8</v>
      </c>
      <c r="B18" s="190" t="s">
        <v>211</v>
      </c>
      <c r="C18" s="302">
        <v>4864845</v>
      </c>
      <c r="D18" s="192" t="s">
        <v>12</v>
      </c>
      <c r="E18" s="191" t="s">
        <v>304</v>
      </c>
      <c r="F18" s="192">
        <v>1000</v>
      </c>
      <c r="G18" s="245">
        <v>1130</v>
      </c>
      <c r="H18" s="246">
        <v>1130</v>
      </c>
      <c r="I18" s="232">
        <f>G18-H18</f>
        <v>0</v>
      </c>
      <c r="J18" s="232">
        <f>$F18*I18</f>
        <v>0</v>
      </c>
      <c r="K18" s="766">
        <f>J18/1000000</f>
        <v>0</v>
      </c>
      <c r="L18" s="245">
        <v>653</v>
      </c>
      <c r="M18" s="246">
        <v>355</v>
      </c>
      <c r="N18" s="232">
        <f>L18-M18</f>
        <v>298</v>
      </c>
      <c r="O18" s="232">
        <f>$F18*N18</f>
        <v>298000</v>
      </c>
      <c r="P18" s="766">
        <f>O18/1000000</f>
        <v>0.29799999999999999</v>
      </c>
      <c r="Q18" s="328"/>
    </row>
    <row r="19" spans="1:17" ht="24" customHeight="1">
      <c r="A19" s="188"/>
      <c r="B19" s="190"/>
      <c r="C19" s="302"/>
      <c r="D19" s="192"/>
      <c r="E19" s="191"/>
      <c r="F19" s="192"/>
      <c r="G19" s="245"/>
      <c r="H19" s="246"/>
      <c r="I19" s="232"/>
      <c r="J19" s="232"/>
      <c r="K19" s="766"/>
      <c r="L19" s="245"/>
      <c r="M19" s="246"/>
      <c r="N19" s="232"/>
      <c r="O19" s="232"/>
      <c r="P19" s="766"/>
      <c r="Q19" s="328"/>
    </row>
    <row r="20" spans="1:17" ht="24" customHeight="1">
      <c r="A20" s="189"/>
      <c r="B20" s="481" t="s">
        <v>207</v>
      </c>
      <c r="C20" s="482"/>
      <c r="D20" s="192"/>
      <c r="E20" s="190"/>
      <c r="F20" s="206"/>
      <c r="G20" s="245"/>
      <c r="H20" s="246"/>
      <c r="I20" s="232"/>
      <c r="J20" s="232"/>
      <c r="K20" s="771">
        <f>SUM(K10:K18)</f>
        <v>0</v>
      </c>
      <c r="L20" s="245"/>
      <c r="M20" s="246"/>
      <c r="N20" s="232"/>
      <c r="O20" s="232"/>
      <c r="P20" s="771">
        <f>SUM(P10:P19)</f>
        <v>0.50471991599999999</v>
      </c>
      <c r="Q20" s="328"/>
    </row>
    <row r="21" spans="1:17" ht="24" customHeight="1">
      <c r="A21" s="189"/>
      <c r="B21" s="114"/>
      <c r="C21" s="482"/>
      <c r="D21" s="192"/>
      <c r="E21" s="190"/>
      <c r="F21" s="206"/>
      <c r="G21" s="245"/>
      <c r="H21" s="246"/>
      <c r="I21" s="232"/>
      <c r="J21" s="232"/>
      <c r="K21" s="766"/>
      <c r="L21" s="245"/>
      <c r="M21" s="246"/>
      <c r="N21" s="232"/>
      <c r="O21" s="232"/>
      <c r="P21" s="766"/>
      <c r="Q21" s="328"/>
    </row>
    <row r="22" spans="1:17" ht="24" customHeight="1">
      <c r="A22" s="480" t="s">
        <v>201</v>
      </c>
      <c r="B22" s="68"/>
      <c r="C22" s="483"/>
      <c r="D22" s="206"/>
      <c r="E22" s="68"/>
      <c r="F22" s="206"/>
      <c r="G22" s="245"/>
      <c r="H22" s="246"/>
      <c r="I22" s="232"/>
      <c r="J22" s="232"/>
      <c r="K22" s="766"/>
      <c r="L22" s="245"/>
      <c r="M22" s="246"/>
      <c r="N22" s="232"/>
      <c r="O22" s="232"/>
      <c r="P22" s="766"/>
      <c r="Q22" s="328"/>
    </row>
    <row r="23" spans="1:17" ht="24" customHeight="1">
      <c r="A23" s="189"/>
      <c r="B23" s="68"/>
      <c r="C23" s="483"/>
      <c r="D23" s="206"/>
      <c r="E23" s="68"/>
      <c r="F23" s="206"/>
      <c r="G23" s="245"/>
      <c r="H23" s="246"/>
      <c r="I23" s="232"/>
      <c r="J23" s="232"/>
      <c r="K23" s="766"/>
      <c r="L23" s="245"/>
      <c r="M23" s="246"/>
      <c r="N23" s="232"/>
      <c r="O23" s="232"/>
      <c r="P23" s="766"/>
      <c r="Q23" s="328"/>
    </row>
    <row r="24" spans="1:17" s="605" customFormat="1" ht="24" customHeight="1">
      <c r="A24" s="900">
        <v>9</v>
      </c>
      <c r="B24" s="68" t="s">
        <v>202</v>
      </c>
      <c r="C24" s="302">
        <v>4902594</v>
      </c>
      <c r="D24" s="206" t="s">
        <v>12</v>
      </c>
      <c r="E24" s="191" t="s">
        <v>304</v>
      </c>
      <c r="F24" s="192">
        <v>500</v>
      </c>
      <c r="G24" s="245">
        <v>27</v>
      </c>
      <c r="H24" s="246">
        <v>25</v>
      </c>
      <c r="I24" s="232">
        <f t="shared" ref="I24:I29" si="6">G24-H24</f>
        <v>2</v>
      </c>
      <c r="J24" s="232">
        <f t="shared" ref="J24:J29" si="7">$F24*I24</f>
        <v>1000</v>
      </c>
      <c r="K24" s="766">
        <f t="shared" ref="K24:K29" si="8">J24/1000000</f>
        <v>1E-3</v>
      </c>
      <c r="L24" s="245">
        <v>498</v>
      </c>
      <c r="M24" s="246">
        <v>263</v>
      </c>
      <c r="N24" s="232">
        <f t="shared" ref="N24:N29" si="9">L24-M24</f>
        <v>235</v>
      </c>
      <c r="O24" s="232">
        <f t="shared" ref="O24:O29" si="10">$F24*N24</f>
        <v>117500</v>
      </c>
      <c r="P24" s="766">
        <f t="shared" ref="P24:P29" si="11">O24/1000000</f>
        <v>0.11749999999999999</v>
      </c>
      <c r="Q24" s="552"/>
    </row>
    <row r="25" spans="1:17" ht="24" customHeight="1">
      <c r="A25" s="188">
        <v>10</v>
      </c>
      <c r="B25" s="68" t="s">
        <v>203</v>
      </c>
      <c r="C25" s="302">
        <v>4865067</v>
      </c>
      <c r="D25" s="206" t="s">
        <v>12</v>
      </c>
      <c r="E25" s="191" t="s">
        <v>304</v>
      </c>
      <c r="F25" s="192">
        <v>100</v>
      </c>
      <c r="G25" s="245">
        <v>88</v>
      </c>
      <c r="H25" s="246">
        <v>88</v>
      </c>
      <c r="I25" s="232">
        <f t="shared" si="6"/>
        <v>0</v>
      </c>
      <c r="J25" s="232">
        <f t="shared" si="7"/>
        <v>0</v>
      </c>
      <c r="K25" s="766">
        <f t="shared" si="8"/>
        <v>0</v>
      </c>
      <c r="L25" s="245">
        <v>1774</v>
      </c>
      <c r="M25" s="246">
        <v>1774</v>
      </c>
      <c r="N25" s="232">
        <f t="shared" si="9"/>
        <v>0</v>
      </c>
      <c r="O25" s="232">
        <f t="shared" si="10"/>
        <v>0</v>
      </c>
      <c r="P25" s="766">
        <f t="shared" si="11"/>
        <v>0</v>
      </c>
      <c r="Q25" s="328"/>
    </row>
    <row r="26" spans="1:17" ht="24" customHeight="1">
      <c r="A26" s="188">
        <v>11</v>
      </c>
      <c r="B26" s="68" t="s">
        <v>204</v>
      </c>
      <c r="C26" s="302">
        <v>4902562</v>
      </c>
      <c r="D26" s="206" t="s">
        <v>12</v>
      </c>
      <c r="E26" s="191" t="s">
        <v>304</v>
      </c>
      <c r="F26" s="192">
        <v>75</v>
      </c>
      <c r="G26" s="245">
        <v>4407</v>
      </c>
      <c r="H26" s="246">
        <v>4407</v>
      </c>
      <c r="I26" s="232">
        <f t="shared" si="6"/>
        <v>0</v>
      </c>
      <c r="J26" s="232">
        <f t="shared" si="7"/>
        <v>0</v>
      </c>
      <c r="K26" s="766">
        <f t="shared" si="8"/>
        <v>0</v>
      </c>
      <c r="L26" s="245">
        <v>67548</v>
      </c>
      <c r="M26" s="246">
        <v>65131</v>
      </c>
      <c r="N26" s="232">
        <f t="shared" si="9"/>
        <v>2417</v>
      </c>
      <c r="O26" s="232">
        <f t="shared" si="10"/>
        <v>181275</v>
      </c>
      <c r="P26" s="766">
        <f t="shared" si="11"/>
        <v>0.18127499999999999</v>
      </c>
      <c r="Q26" s="336"/>
    </row>
    <row r="27" spans="1:17" ht="19.5" customHeight="1">
      <c r="A27" s="188">
        <v>12</v>
      </c>
      <c r="B27" s="68" t="s">
        <v>204</v>
      </c>
      <c r="C27" s="359">
        <v>4865081</v>
      </c>
      <c r="D27" s="554" t="s">
        <v>12</v>
      </c>
      <c r="E27" s="191" t="s">
        <v>304</v>
      </c>
      <c r="F27" s="555">
        <v>100</v>
      </c>
      <c r="G27" s="245">
        <v>6</v>
      </c>
      <c r="H27" s="246">
        <v>6</v>
      </c>
      <c r="I27" s="232">
        <f t="shared" si="6"/>
        <v>0</v>
      </c>
      <c r="J27" s="232">
        <f t="shared" si="7"/>
        <v>0</v>
      </c>
      <c r="K27" s="766">
        <f t="shared" si="8"/>
        <v>0</v>
      </c>
      <c r="L27" s="245">
        <v>196</v>
      </c>
      <c r="M27" s="246">
        <v>196</v>
      </c>
      <c r="N27" s="232">
        <f t="shared" si="9"/>
        <v>0</v>
      </c>
      <c r="O27" s="232">
        <f t="shared" si="10"/>
        <v>0</v>
      </c>
      <c r="P27" s="766">
        <f t="shared" si="11"/>
        <v>0</v>
      </c>
      <c r="Q27" s="340"/>
    </row>
    <row r="28" spans="1:17" ht="24" customHeight="1">
      <c r="A28" s="188">
        <v>13</v>
      </c>
      <c r="B28" s="68" t="s">
        <v>205</v>
      </c>
      <c r="C28" s="302">
        <v>4902552</v>
      </c>
      <c r="D28" s="206" t="s">
        <v>12</v>
      </c>
      <c r="E28" s="191" t="s">
        <v>304</v>
      </c>
      <c r="F28" s="556">
        <v>75</v>
      </c>
      <c r="G28" s="245">
        <v>784</v>
      </c>
      <c r="H28" s="246">
        <v>784</v>
      </c>
      <c r="I28" s="232">
        <f t="shared" si="6"/>
        <v>0</v>
      </c>
      <c r="J28" s="232">
        <f t="shared" si="7"/>
        <v>0</v>
      </c>
      <c r="K28" s="766">
        <f t="shared" si="8"/>
        <v>0</v>
      </c>
      <c r="L28" s="245">
        <v>6011</v>
      </c>
      <c r="M28" s="246">
        <v>5822</v>
      </c>
      <c r="N28" s="232">
        <f t="shared" si="9"/>
        <v>189</v>
      </c>
      <c r="O28" s="232">
        <f t="shared" si="10"/>
        <v>14175</v>
      </c>
      <c r="P28" s="766">
        <f t="shared" si="11"/>
        <v>1.4175E-2</v>
      </c>
      <c r="Q28" s="328"/>
    </row>
    <row r="29" spans="1:17" ht="24" customHeight="1">
      <c r="A29" s="188">
        <v>14</v>
      </c>
      <c r="B29" s="68" t="s">
        <v>205</v>
      </c>
      <c r="C29" s="302">
        <v>4865075</v>
      </c>
      <c r="D29" s="206" t="s">
        <v>12</v>
      </c>
      <c r="E29" s="191" t="s">
        <v>304</v>
      </c>
      <c r="F29" s="192">
        <v>100</v>
      </c>
      <c r="G29" s="245">
        <v>10294</v>
      </c>
      <c r="H29" s="246">
        <v>10294</v>
      </c>
      <c r="I29" s="232">
        <f t="shared" si="6"/>
        <v>0</v>
      </c>
      <c r="J29" s="232">
        <f t="shared" si="7"/>
        <v>0</v>
      </c>
      <c r="K29" s="766">
        <f t="shared" si="8"/>
        <v>0</v>
      </c>
      <c r="L29" s="245">
        <v>8847</v>
      </c>
      <c r="M29" s="246">
        <v>8673</v>
      </c>
      <c r="N29" s="232">
        <f t="shared" si="9"/>
        <v>174</v>
      </c>
      <c r="O29" s="232">
        <f t="shared" si="10"/>
        <v>17400</v>
      </c>
      <c r="P29" s="766">
        <f t="shared" si="11"/>
        <v>1.7399999999999999E-2</v>
      </c>
      <c r="Q29" s="335"/>
    </row>
    <row r="30" spans="1:17" ht="20.100000000000001" customHeight="1" thickBot="1">
      <c r="A30" s="52"/>
      <c r="B30" s="53"/>
      <c r="C30" s="54"/>
      <c r="D30" s="55"/>
      <c r="E30" s="56"/>
      <c r="F30" s="56"/>
      <c r="G30" s="57"/>
      <c r="H30" s="361"/>
      <c r="I30" s="361"/>
      <c r="J30" s="361"/>
      <c r="K30" s="824"/>
      <c r="L30" s="484"/>
      <c r="M30" s="361"/>
      <c r="N30" s="361"/>
      <c r="O30" s="361"/>
      <c r="P30" s="840"/>
      <c r="Q30" s="400"/>
    </row>
    <row r="31" spans="1:17" ht="13.5" thickTop="1">
      <c r="A31" s="51"/>
      <c r="B31" s="59"/>
      <c r="C31" s="46"/>
      <c r="D31" s="48"/>
      <c r="E31" s="47"/>
      <c r="F31" s="47"/>
      <c r="G31" s="60"/>
      <c r="H31" s="455"/>
      <c r="I31" s="289"/>
      <c r="J31" s="289"/>
      <c r="K31" s="823"/>
      <c r="L31" s="455"/>
      <c r="M31" s="455"/>
      <c r="N31" s="289"/>
      <c r="O31" s="289"/>
      <c r="P31" s="823"/>
    </row>
    <row r="32" spans="1:17">
      <c r="A32" s="51"/>
      <c r="B32" s="59"/>
      <c r="C32" s="46"/>
      <c r="D32" s="48"/>
      <c r="E32" s="47"/>
      <c r="F32" s="47"/>
      <c r="G32" s="60"/>
      <c r="H32" s="455"/>
      <c r="I32" s="289"/>
      <c r="J32" s="289"/>
      <c r="K32" s="823"/>
      <c r="L32" s="455"/>
      <c r="M32" s="455"/>
      <c r="N32" s="289"/>
      <c r="O32" s="289"/>
      <c r="P32" s="823"/>
    </row>
    <row r="33" spans="1:17">
      <c r="A33" s="455"/>
      <c r="B33" s="358"/>
      <c r="C33" s="358"/>
      <c r="D33" s="358"/>
      <c r="E33" s="358"/>
      <c r="F33" s="358"/>
      <c r="G33" s="358"/>
      <c r="H33" s="358"/>
      <c r="I33" s="358"/>
      <c r="J33" s="358"/>
      <c r="K33" s="831"/>
      <c r="L33" s="358"/>
      <c r="M33" s="358"/>
      <c r="N33" s="358"/>
      <c r="O33" s="358"/>
      <c r="P33" s="831"/>
    </row>
    <row r="34" spans="1:17" ht="20.25">
      <c r="A34" s="129"/>
      <c r="B34" s="481" t="s">
        <v>206</v>
      </c>
      <c r="C34" s="485"/>
      <c r="D34" s="485"/>
      <c r="E34" s="485"/>
      <c r="F34" s="485"/>
      <c r="G34" s="485"/>
      <c r="H34" s="485"/>
      <c r="I34" s="485"/>
      <c r="J34" s="485"/>
      <c r="K34" s="838">
        <f>SUM(K24:K30)</f>
        <v>1E-3</v>
      </c>
      <c r="L34" s="486"/>
      <c r="M34" s="486"/>
      <c r="N34" s="486"/>
      <c r="O34" s="486"/>
      <c r="P34" s="838">
        <f>SUM(P24:P30)</f>
        <v>0.33035000000000003</v>
      </c>
    </row>
    <row r="35" spans="1:17" ht="20.25">
      <c r="A35" s="74"/>
      <c r="B35" s="481" t="s">
        <v>207</v>
      </c>
      <c r="C35" s="483"/>
      <c r="D35" s="483"/>
      <c r="E35" s="483"/>
      <c r="F35" s="483"/>
      <c r="G35" s="483"/>
      <c r="H35" s="483"/>
      <c r="I35" s="483"/>
      <c r="J35" s="483"/>
      <c r="K35" s="838">
        <f>K20</f>
        <v>0</v>
      </c>
      <c r="L35" s="486"/>
      <c r="M35" s="486"/>
      <c r="N35" s="486"/>
      <c r="O35" s="486"/>
      <c r="P35" s="838">
        <f>P20</f>
        <v>0.50471991599999999</v>
      </c>
    </row>
    <row r="36" spans="1:17" ht="18">
      <c r="A36" s="74"/>
      <c r="B36" s="68"/>
      <c r="C36" s="71"/>
      <c r="D36" s="71"/>
      <c r="E36" s="71"/>
      <c r="F36" s="71"/>
      <c r="G36" s="71"/>
      <c r="H36" s="71"/>
      <c r="I36" s="71"/>
      <c r="J36" s="71"/>
      <c r="K36" s="816"/>
      <c r="L36" s="487"/>
      <c r="M36" s="487"/>
      <c r="N36" s="487"/>
      <c r="O36" s="487"/>
      <c r="P36" s="816"/>
    </row>
    <row r="37" spans="1:17" ht="3" customHeight="1">
      <c r="A37" s="74"/>
      <c r="B37" s="68"/>
      <c r="C37" s="71"/>
      <c r="D37" s="71"/>
      <c r="E37" s="71"/>
      <c r="F37" s="71"/>
      <c r="G37" s="71"/>
      <c r="H37" s="71"/>
      <c r="I37" s="71"/>
      <c r="J37" s="71"/>
      <c r="K37" s="816"/>
      <c r="L37" s="487"/>
      <c r="M37" s="487"/>
      <c r="N37" s="487"/>
      <c r="O37" s="487"/>
      <c r="P37" s="816"/>
    </row>
    <row r="38" spans="1:17" ht="23.25">
      <c r="A38" s="74"/>
      <c r="B38" s="286" t="s">
        <v>209</v>
      </c>
      <c r="C38" s="488"/>
      <c r="D38" s="3"/>
      <c r="E38" s="3"/>
      <c r="F38" s="3"/>
      <c r="G38" s="3"/>
      <c r="H38" s="3"/>
      <c r="I38" s="3"/>
      <c r="J38" s="3"/>
      <c r="K38" s="490">
        <f>SUM(K34:K37)</f>
        <v>1E-3</v>
      </c>
      <c r="L38" s="489"/>
      <c r="M38" s="489"/>
      <c r="N38" s="489"/>
      <c r="O38" s="489"/>
      <c r="P38" s="490">
        <f>SUM(P34:P37)</f>
        <v>0.83506991600000002</v>
      </c>
    </row>
    <row r="39" spans="1:17">
      <c r="K39" s="501"/>
      <c r="P39" s="501"/>
    </row>
    <row r="40" spans="1:17" ht="13.5" thickBot="1">
      <c r="K40" s="501"/>
      <c r="P40" s="501"/>
    </row>
    <row r="41" spans="1:17">
      <c r="A41" s="406"/>
      <c r="B41" s="407"/>
      <c r="C41" s="407"/>
      <c r="D41" s="407"/>
      <c r="E41" s="407"/>
      <c r="F41" s="407"/>
      <c r="G41" s="407"/>
      <c r="H41" s="401"/>
      <c r="I41" s="401"/>
      <c r="J41" s="401"/>
      <c r="K41" s="673"/>
      <c r="L41" s="401"/>
      <c r="M41" s="401"/>
      <c r="N41" s="401"/>
      <c r="O41" s="401"/>
      <c r="P41" s="673"/>
      <c r="Q41" s="402"/>
    </row>
    <row r="42" spans="1:17" ht="23.25">
      <c r="A42" s="408" t="s">
        <v>285</v>
      </c>
      <c r="B42" s="409"/>
      <c r="C42" s="409"/>
      <c r="D42" s="409"/>
      <c r="E42" s="409"/>
      <c r="F42" s="409"/>
      <c r="G42" s="409"/>
      <c r="H42" s="351"/>
      <c r="I42" s="351"/>
      <c r="J42" s="351"/>
      <c r="K42" s="801"/>
      <c r="L42" s="351"/>
      <c r="M42" s="351"/>
      <c r="N42" s="351"/>
      <c r="O42" s="351"/>
      <c r="P42" s="801"/>
      <c r="Q42" s="403"/>
    </row>
    <row r="43" spans="1:17">
      <c r="A43" s="410"/>
      <c r="B43" s="409"/>
      <c r="C43" s="409"/>
      <c r="D43" s="409"/>
      <c r="E43" s="409"/>
      <c r="F43" s="409"/>
      <c r="G43" s="409"/>
      <c r="H43" s="351"/>
      <c r="I43" s="351"/>
      <c r="J43" s="351"/>
      <c r="K43" s="801"/>
      <c r="L43" s="351"/>
      <c r="M43" s="351"/>
      <c r="N43" s="351"/>
      <c r="O43" s="351"/>
      <c r="P43" s="801"/>
      <c r="Q43" s="403"/>
    </row>
    <row r="44" spans="1:17" ht="18">
      <c r="A44" s="411"/>
      <c r="B44" s="412"/>
      <c r="C44" s="412"/>
      <c r="D44" s="412"/>
      <c r="E44" s="412"/>
      <c r="F44" s="412"/>
      <c r="G44" s="412"/>
      <c r="H44" s="351"/>
      <c r="I44" s="351"/>
      <c r="J44" s="399"/>
      <c r="K44" s="839" t="s">
        <v>297</v>
      </c>
      <c r="L44" s="351"/>
      <c r="M44" s="351"/>
      <c r="N44" s="351"/>
      <c r="O44" s="351"/>
      <c r="P44" s="841" t="s">
        <v>298</v>
      </c>
      <c r="Q44" s="403"/>
    </row>
    <row r="45" spans="1:17">
      <c r="A45" s="414"/>
      <c r="B45" s="74"/>
      <c r="C45" s="74"/>
      <c r="D45" s="74"/>
      <c r="E45" s="74"/>
      <c r="F45" s="74"/>
      <c r="G45" s="74"/>
      <c r="H45" s="351"/>
      <c r="I45" s="351"/>
      <c r="J45" s="351"/>
      <c r="K45" s="801"/>
      <c r="L45" s="351"/>
      <c r="M45" s="351"/>
      <c r="N45" s="351"/>
      <c r="O45" s="351"/>
      <c r="P45" s="801"/>
      <c r="Q45" s="403"/>
    </row>
    <row r="46" spans="1:17">
      <c r="A46" s="414"/>
      <c r="B46" s="74"/>
      <c r="C46" s="74"/>
      <c r="D46" s="74"/>
      <c r="E46" s="74"/>
      <c r="F46" s="74"/>
      <c r="G46" s="74"/>
      <c r="H46" s="351"/>
      <c r="I46" s="351"/>
      <c r="J46" s="351"/>
      <c r="K46" s="801"/>
      <c r="L46" s="351"/>
      <c r="M46" s="351"/>
      <c r="N46" s="351"/>
      <c r="O46" s="351"/>
      <c r="P46" s="801"/>
      <c r="Q46" s="403"/>
    </row>
    <row r="47" spans="1:17" ht="23.25">
      <c r="A47" s="408" t="s">
        <v>288</v>
      </c>
      <c r="B47" s="416"/>
      <c r="C47" s="416"/>
      <c r="D47" s="417"/>
      <c r="E47" s="417"/>
      <c r="F47" s="418"/>
      <c r="G47" s="417"/>
      <c r="H47" s="351"/>
      <c r="I47" s="351"/>
      <c r="J47" s="351"/>
      <c r="K47" s="490">
        <f>K38</f>
        <v>1E-3</v>
      </c>
      <c r="L47" s="412" t="s">
        <v>286</v>
      </c>
      <c r="M47" s="351"/>
      <c r="N47" s="351"/>
      <c r="O47" s="351"/>
      <c r="P47" s="490">
        <f>P38</f>
        <v>0.83506991600000002</v>
      </c>
      <c r="Q47" s="491" t="s">
        <v>286</v>
      </c>
    </row>
    <row r="48" spans="1:17" ht="23.25">
      <c r="A48" s="492"/>
      <c r="B48" s="422"/>
      <c r="C48" s="422"/>
      <c r="D48" s="409"/>
      <c r="E48" s="409"/>
      <c r="F48" s="423"/>
      <c r="G48" s="409"/>
      <c r="H48" s="351"/>
      <c r="I48" s="351"/>
      <c r="J48" s="351"/>
      <c r="K48" s="490"/>
      <c r="L48" s="464"/>
      <c r="M48" s="351"/>
      <c r="N48" s="351"/>
      <c r="O48" s="351"/>
      <c r="P48" s="490"/>
      <c r="Q48" s="493"/>
    </row>
    <row r="49" spans="1:17" ht="23.25">
      <c r="A49" s="494" t="s">
        <v>287</v>
      </c>
      <c r="B49" s="34"/>
      <c r="C49" s="34"/>
      <c r="D49" s="409"/>
      <c r="E49" s="409"/>
      <c r="F49" s="426"/>
      <c r="G49" s="417"/>
      <c r="H49" s="351"/>
      <c r="I49" s="351"/>
      <c r="J49" s="351"/>
      <c r="K49" s="490">
        <f>'STEPPED UP GENCO'!K76</f>
        <v>-5.4419021999999991E-2</v>
      </c>
      <c r="L49" s="412" t="s">
        <v>286</v>
      </c>
      <c r="M49" s="351"/>
      <c r="N49" s="351"/>
      <c r="O49" s="351"/>
      <c r="P49" s="490">
        <f>'STEPPED UP GENCO'!P76</f>
        <v>-6.705639999999999E-4</v>
      </c>
      <c r="Q49" s="491" t="s">
        <v>286</v>
      </c>
    </row>
    <row r="50" spans="1:17" ht="6.75" customHeight="1">
      <c r="A50" s="427"/>
      <c r="B50" s="351"/>
      <c r="C50" s="351"/>
      <c r="D50" s="351"/>
      <c r="E50" s="351"/>
      <c r="F50" s="351"/>
      <c r="G50" s="351"/>
      <c r="H50" s="351"/>
      <c r="I50" s="351"/>
      <c r="J50" s="351"/>
      <c r="K50" s="801"/>
      <c r="L50" s="351"/>
      <c r="M50" s="351"/>
      <c r="N50" s="351"/>
      <c r="O50" s="351"/>
      <c r="P50" s="801"/>
      <c r="Q50" s="403"/>
    </row>
    <row r="51" spans="1:17" ht="6.75" customHeight="1">
      <c r="A51" s="427"/>
      <c r="B51" s="351"/>
      <c r="C51" s="351"/>
      <c r="D51" s="351"/>
      <c r="E51" s="351"/>
      <c r="F51" s="351"/>
      <c r="G51" s="351"/>
      <c r="H51" s="351"/>
      <c r="I51" s="351"/>
      <c r="J51" s="351"/>
      <c r="K51" s="801"/>
      <c r="L51" s="351"/>
      <c r="M51" s="351"/>
      <c r="N51" s="351"/>
      <c r="O51" s="351"/>
      <c r="P51" s="801"/>
      <c r="Q51" s="403"/>
    </row>
    <row r="52" spans="1:17" ht="6.75" customHeight="1">
      <c r="A52" s="427"/>
      <c r="B52" s="351"/>
      <c r="C52" s="351"/>
      <c r="D52" s="351"/>
      <c r="E52" s="351"/>
      <c r="F52" s="351"/>
      <c r="G52" s="351"/>
      <c r="H52" s="351"/>
      <c r="I52" s="351"/>
      <c r="J52" s="351"/>
      <c r="K52" s="801"/>
      <c r="L52" s="351"/>
      <c r="M52" s="351"/>
      <c r="N52" s="351"/>
      <c r="O52" s="351"/>
      <c r="P52" s="801"/>
      <c r="Q52" s="403"/>
    </row>
    <row r="53" spans="1:17" ht="26.25" customHeight="1">
      <c r="A53" s="427"/>
      <c r="B53" s="351"/>
      <c r="C53" s="351"/>
      <c r="D53" s="351"/>
      <c r="E53" s="351"/>
      <c r="F53" s="351"/>
      <c r="G53" s="351"/>
      <c r="H53" s="416"/>
      <c r="I53" s="416"/>
      <c r="J53" s="495" t="s">
        <v>289</v>
      </c>
      <c r="K53" s="490">
        <f>SUM(K47:K52)</f>
        <v>-5.341902199999999E-2</v>
      </c>
      <c r="L53" s="496" t="s">
        <v>286</v>
      </c>
      <c r="M53" s="214"/>
      <c r="N53" s="214"/>
      <c r="O53" s="214"/>
      <c r="P53" s="490">
        <f>SUM(P47:P52)</f>
        <v>0.83439935200000004</v>
      </c>
      <c r="Q53" s="496" t="s">
        <v>286</v>
      </c>
    </row>
    <row r="54" spans="1:17" ht="3" customHeight="1" thickBot="1">
      <c r="A54" s="428"/>
      <c r="B54" s="404"/>
      <c r="C54" s="404"/>
      <c r="D54" s="404"/>
      <c r="E54" s="404"/>
      <c r="F54" s="404"/>
      <c r="G54" s="404"/>
      <c r="H54" s="404"/>
      <c r="I54" s="404"/>
      <c r="J54" s="404"/>
      <c r="K54" s="404"/>
      <c r="L54" s="404"/>
      <c r="M54" s="404"/>
      <c r="N54" s="404"/>
      <c r="O54" s="404"/>
      <c r="P54" s="404"/>
      <c r="Q54" s="405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1"/>
  <sheetViews>
    <sheetView view="pageBreakPreview" topLeftCell="D5" zoomScale="118" zoomScaleSheetLayoutView="118" workbookViewId="0">
      <selection activeCell="M9" sqref="M9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4.85546875" customWidth="1"/>
    <col min="10" max="10" width="6.7109375" customWidth="1"/>
    <col min="11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customWidth="1"/>
    <col min="17" max="17" width="8.140625" customWidth="1"/>
    <col min="18" max="18" width="1.140625" hidden="1" customWidth="1"/>
  </cols>
  <sheetData>
    <row r="1" spans="1:17">
      <c r="A1" s="519" t="s">
        <v>213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</row>
    <row r="2" spans="1:17">
      <c r="A2" s="521" t="s">
        <v>214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905" t="str">
        <f>NDPL!Q1</f>
        <v>JULY-2023</v>
      </c>
      <c r="Q2" s="905"/>
    </row>
    <row r="3" spans="1:17">
      <c r="A3" s="521" t="s">
        <v>404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</row>
    <row r="4" spans="1:17" ht="13.5" thickBot="1">
      <c r="A4" s="520"/>
      <c r="B4" s="520"/>
      <c r="C4" s="520"/>
      <c r="D4" s="520"/>
      <c r="E4" s="520"/>
      <c r="F4" s="520"/>
      <c r="G4" s="522"/>
      <c r="H4" s="522"/>
      <c r="I4" s="523" t="s">
        <v>351</v>
      </c>
      <c r="J4" s="522"/>
      <c r="K4" s="522"/>
      <c r="L4" s="522"/>
      <c r="M4" s="522"/>
      <c r="N4" s="523" t="s">
        <v>352</v>
      </c>
      <c r="O4" s="522"/>
      <c r="P4" s="522"/>
      <c r="Q4" s="520"/>
    </row>
    <row r="5" spans="1:17" s="573" customFormat="1" ht="46.5" thickTop="1" thickBot="1">
      <c r="A5" s="569" t="s">
        <v>8</v>
      </c>
      <c r="B5" s="571" t="s">
        <v>9</v>
      </c>
      <c r="C5" s="570" t="s">
        <v>1</v>
      </c>
      <c r="D5" s="570" t="s">
        <v>2</v>
      </c>
      <c r="E5" s="570" t="s">
        <v>3</v>
      </c>
      <c r="F5" s="570" t="s">
        <v>10</v>
      </c>
      <c r="G5" s="569" t="str">
        <f>NDPL!G5</f>
        <v>FINAL READING 31/07/2023</v>
      </c>
      <c r="H5" s="570" t="str">
        <f>NDPL!H5</f>
        <v>INTIAL READING 01/07/2023</v>
      </c>
      <c r="I5" s="570" t="s">
        <v>4</v>
      </c>
      <c r="J5" s="570" t="s">
        <v>5</v>
      </c>
      <c r="K5" s="570" t="s">
        <v>6</v>
      </c>
      <c r="L5" s="569" t="str">
        <f>NDPL!G5</f>
        <v>FINAL READING 31/07/2023</v>
      </c>
      <c r="M5" s="570" t="str">
        <f>NDPL!H5</f>
        <v>INTIAL READING 01/07/2023</v>
      </c>
      <c r="N5" s="570" t="s">
        <v>4</v>
      </c>
      <c r="O5" s="570" t="s">
        <v>5</v>
      </c>
      <c r="P5" s="570" t="s">
        <v>6</v>
      </c>
      <c r="Q5" s="572" t="s">
        <v>269</v>
      </c>
    </row>
    <row r="6" spans="1:17" ht="14.25" thickTop="1" thickBot="1">
      <c r="A6" s="520"/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  <c r="Q6" s="520"/>
    </row>
    <row r="7" spans="1:17" ht="13.5" thickTop="1">
      <c r="A7" s="524" t="s">
        <v>403</v>
      </c>
      <c r="B7" s="525"/>
      <c r="C7" s="526"/>
      <c r="D7" s="526"/>
      <c r="E7" s="526"/>
      <c r="F7" s="753"/>
      <c r="G7" s="527"/>
      <c r="H7" s="528"/>
      <c r="I7" s="528"/>
      <c r="J7" s="528"/>
      <c r="K7" s="529"/>
      <c r="L7" s="530"/>
      <c r="M7" s="526"/>
      <c r="N7" s="528"/>
      <c r="O7" s="528"/>
      <c r="P7" s="531"/>
      <c r="Q7" s="532"/>
    </row>
    <row r="8" spans="1:17">
      <c r="A8" s="533" t="s">
        <v>196</v>
      </c>
      <c r="B8" s="522"/>
      <c r="C8" s="522"/>
      <c r="D8" s="522"/>
      <c r="E8" s="522"/>
      <c r="F8" s="754"/>
      <c r="G8" s="534"/>
      <c r="H8" s="535"/>
      <c r="I8" s="536"/>
      <c r="J8" s="536"/>
      <c r="K8" s="537"/>
      <c r="L8" s="538"/>
      <c r="M8" s="536"/>
      <c r="N8" s="536"/>
      <c r="O8" s="536"/>
      <c r="P8" s="539"/>
      <c r="Q8" s="349"/>
    </row>
    <row r="9" spans="1:17">
      <c r="A9" s="540" t="s">
        <v>405</v>
      </c>
      <c r="B9" s="522"/>
      <c r="C9" s="522"/>
      <c r="D9" s="522"/>
      <c r="E9" s="522"/>
      <c r="F9" s="754"/>
      <c r="G9" s="534"/>
      <c r="H9" s="535"/>
      <c r="I9" s="536"/>
      <c r="J9" s="536"/>
      <c r="K9" s="537"/>
      <c r="L9" s="538"/>
      <c r="M9" s="536"/>
      <c r="N9" s="536"/>
      <c r="O9" s="536"/>
      <c r="P9" s="539"/>
      <c r="Q9" s="349"/>
    </row>
    <row r="10" spans="1:17" s="324" customFormat="1">
      <c r="A10" s="541">
        <v>1</v>
      </c>
      <c r="B10" s="584" t="s">
        <v>426</v>
      </c>
      <c r="C10" s="739">
        <v>4864952</v>
      </c>
      <c r="D10" s="740" t="s">
        <v>12</v>
      </c>
      <c r="E10" s="568" t="s">
        <v>304</v>
      </c>
      <c r="F10" s="750">
        <v>625</v>
      </c>
      <c r="G10" s="541">
        <v>991994</v>
      </c>
      <c r="H10" s="40">
        <v>992016</v>
      </c>
      <c r="I10" s="40">
        <f>G10-H10</f>
        <v>-22</v>
      </c>
      <c r="J10" s="40">
        <f>$F10*I10</f>
        <v>-13750</v>
      </c>
      <c r="K10" s="847">
        <f>J10/1000000</f>
        <v>-1.375E-2</v>
      </c>
      <c r="L10" s="541">
        <v>867</v>
      </c>
      <c r="M10" s="40">
        <v>869</v>
      </c>
      <c r="N10" s="40">
        <f>L10-M10</f>
        <v>-2</v>
      </c>
      <c r="O10" s="40">
        <f>$F10*N10</f>
        <v>-1250</v>
      </c>
      <c r="P10" s="847">
        <f>O10/1000000</f>
        <v>-1.25E-3</v>
      </c>
      <c r="Q10" s="349"/>
    </row>
    <row r="11" spans="1:17" s="324" customFormat="1">
      <c r="A11" s="541">
        <v>2</v>
      </c>
      <c r="B11" s="584" t="s">
        <v>427</v>
      </c>
      <c r="C11" s="739">
        <v>4865039</v>
      </c>
      <c r="D11" s="740" t="s">
        <v>12</v>
      </c>
      <c r="E11" s="568" t="s">
        <v>304</v>
      </c>
      <c r="F11" s="750">
        <v>500</v>
      </c>
      <c r="G11" s="541">
        <v>999719</v>
      </c>
      <c r="H11" s="40">
        <v>999651</v>
      </c>
      <c r="I11" s="40">
        <f>G11-H11</f>
        <v>68</v>
      </c>
      <c r="J11" s="40">
        <f>$F11*I11</f>
        <v>34000</v>
      </c>
      <c r="K11" s="847">
        <f>J11/1000000</f>
        <v>3.4000000000000002E-2</v>
      </c>
      <c r="L11" s="541">
        <v>418</v>
      </c>
      <c r="M11" s="40">
        <v>380</v>
      </c>
      <c r="N11" s="40">
        <f>L11-M11</f>
        <v>38</v>
      </c>
      <c r="O11" s="40">
        <f>$F11*N11</f>
        <v>19000</v>
      </c>
      <c r="P11" s="847">
        <f>O11/1000000</f>
        <v>1.9E-2</v>
      </c>
      <c r="Q11" s="349"/>
    </row>
    <row r="12" spans="1:17">
      <c r="A12" s="533" t="s">
        <v>110</v>
      </c>
      <c r="B12" s="533"/>
      <c r="C12" s="739"/>
      <c r="D12" s="740"/>
      <c r="E12" s="568"/>
      <c r="F12" s="750"/>
      <c r="G12" s="541"/>
      <c r="H12" s="40"/>
      <c r="I12" s="40"/>
      <c r="J12" s="40"/>
      <c r="K12" s="847"/>
      <c r="L12" s="541"/>
      <c r="M12" s="40"/>
      <c r="N12" s="40"/>
      <c r="O12" s="40"/>
      <c r="P12" s="847"/>
      <c r="Q12" s="349"/>
    </row>
    <row r="13" spans="1:17" s="324" customFormat="1">
      <c r="A13" s="541">
        <v>1</v>
      </c>
      <c r="B13" s="584" t="s">
        <v>426</v>
      </c>
      <c r="C13" s="739">
        <v>4864994</v>
      </c>
      <c r="D13" s="740" t="s">
        <v>12</v>
      </c>
      <c r="E13" s="568" t="s">
        <v>304</v>
      </c>
      <c r="F13" s="750">
        <v>800</v>
      </c>
      <c r="G13" s="541">
        <v>1816</v>
      </c>
      <c r="H13" s="40">
        <v>1811</v>
      </c>
      <c r="I13" s="40">
        <f>G13-H13</f>
        <v>5</v>
      </c>
      <c r="J13" s="40">
        <f>$F13*I13</f>
        <v>4000</v>
      </c>
      <c r="K13" s="847">
        <f>J13/1000000</f>
        <v>4.0000000000000001E-3</v>
      </c>
      <c r="L13" s="541">
        <v>973</v>
      </c>
      <c r="M13" s="40">
        <v>753</v>
      </c>
      <c r="N13" s="40">
        <f>L13-M13</f>
        <v>220</v>
      </c>
      <c r="O13" s="40">
        <f>$F13*N13</f>
        <v>176000</v>
      </c>
      <c r="P13" s="847">
        <f>O13/1000000</f>
        <v>0.17599999999999999</v>
      </c>
      <c r="Q13" s="642"/>
    </row>
    <row r="14" spans="1:17" s="324" customFormat="1">
      <c r="A14" s="533" t="s">
        <v>442</v>
      </c>
      <c r="B14" s="533"/>
      <c r="C14" s="739"/>
      <c r="D14" s="740"/>
      <c r="E14" s="568"/>
      <c r="F14" s="750"/>
      <c r="G14" s="541"/>
      <c r="H14" s="40"/>
      <c r="I14" s="40"/>
      <c r="J14" s="40"/>
      <c r="K14" s="847"/>
      <c r="L14" s="541"/>
      <c r="M14" s="40"/>
      <c r="N14" s="40"/>
      <c r="O14" s="40"/>
      <c r="P14" s="847"/>
      <c r="Q14" s="349"/>
    </row>
    <row r="15" spans="1:17" s="605" customFormat="1">
      <c r="A15" s="541">
        <v>1</v>
      </c>
      <c r="B15" s="584" t="s">
        <v>433</v>
      </c>
      <c r="C15" s="842" t="s">
        <v>441</v>
      </c>
      <c r="D15" s="740" t="s">
        <v>439</v>
      </c>
      <c r="E15" s="568" t="s">
        <v>304</v>
      </c>
      <c r="F15" s="750">
        <v>1</v>
      </c>
      <c r="G15" s="541">
        <v>86150</v>
      </c>
      <c r="H15" s="40">
        <v>84810</v>
      </c>
      <c r="I15" s="40">
        <f t="shared" ref="I15:I22" si="0">G15-H15</f>
        <v>1340</v>
      </c>
      <c r="J15" s="40">
        <f t="shared" ref="J15:J22" si="1">$F15*I15</f>
        <v>1340</v>
      </c>
      <c r="K15" s="847">
        <f t="shared" ref="K15:K22" si="2">J15/1000000</f>
        <v>1.34E-3</v>
      </c>
      <c r="L15" s="541">
        <v>380190</v>
      </c>
      <c r="M15" s="40">
        <v>375270</v>
      </c>
      <c r="N15" s="40">
        <f t="shared" ref="N15:N22" si="3">L15-M15</f>
        <v>4920</v>
      </c>
      <c r="O15" s="40">
        <f t="shared" ref="O15:O22" si="4">$F15*N15</f>
        <v>4920</v>
      </c>
      <c r="P15" s="847">
        <f t="shared" ref="P15:P22" si="5">O15/1000000</f>
        <v>4.9199999999999999E-3</v>
      </c>
      <c r="Q15" s="707"/>
    </row>
    <row r="16" spans="1:17" s="605" customFormat="1">
      <c r="A16" s="541">
        <v>2</v>
      </c>
      <c r="B16" s="584" t="s">
        <v>434</v>
      </c>
      <c r="C16" s="842" t="s">
        <v>438</v>
      </c>
      <c r="D16" s="740" t="s">
        <v>439</v>
      </c>
      <c r="E16" s="568" t="s">
        <v>304</v>
      </c>
      <c r="F16" s="750">
        <v>1</v>
      </c>
      <c r="G16" s="541">
        <v>48410</v>
      </c>
      <c r="H16" s="40">
        <v>47550</v>
      </c>
      <c r="I16" s="40">
        <f t="shared" si="0"/>
        <v>860</v>
      </c>
      <c r="J16" s="40">
        <f t="shared" si="1"/>
        <v>860</v>
      </c>
      <c r="K16" s="847">
        <f t="shared" si="2"/>
        <v>8.5999999999999998E-4</v>
      </c>
      <c r="L16" s="541">
        <v>621500</v>
      </c>
      <c r="M16" s="40">
        <v>611480</v>
      </c>
      <c r="N16" s="40">
        <f t="shared" si="3"/>
        <v>10020</v>
      </c>
      <c r="O16" s="40">
        <f t="shared" si="4"/>
        <v>10020</v>
      </c>
      <c r="P16" s="847">
        <f t="shared" si="5"/>
        <v>1.0019999999999999E-2</v>
      </c>
      <c r="Q16" s="707"/>
    </row>
    <row r="17" spans="1:18" s="605" customFormat="1">
      <c r="A17" s="541">
        <v>3</v>
      </c>
      <c r="B17" s="584" t="s">
        <v>435</v>
      </c>
      <c r="C17" s="842" t="s">
        <v>440</v>
      </c>
      <c r="D17" s="740" t="s">
        <v>439</v>
      </c>
      <c r="E17" s="568" t="s">
        <v>304</v>
      </c>
      <c r="F17" s="750">
        <v>1</v>
      </c>
      <c r="G17" s="541">
        <v>292200</v>
      </c>
      <c r="H17" s="40">
        <v>283200</v>
      </c>
      <c r="I17" s="40">
        <f t="shared" si="0"/>
        <v>9000</v>
      </c>
      <c r="J17" s="40">
        <f t="shared" si="1"/>
        <v>9000</v>
      </c>
      <c r="K17" s="847">
        <f t="shared" si="2"/>
        <v>8.9999999999999993E-3</v>
      </c>
      <c r="L17" s="541">
        <v>2091200</v>
      </c>
      <c r="M17" s="40">
        <v>2031800</v>
      </c>
      <c r="N17" s="40">
        <f t="shared" si="3"/>
        <v>59400</v>
      </c>
      <c r="O17" s="40">
        <f t="shared" si="4"/>
        <v>59400</v>
      </c>
      <c r="P17" s="847">
        <f t="shared" si="5"/>
        <v>5.9400000000000001E-2</v>
      </c>
      <c r="Q17" s="707"/>
    </row>
    <row r="18" spans="1:18" s="605" customFormat="1">
      <c r="A18" s="541">
        <v>4</v>
      </c>
      <c r="B18" s="584" t="s">
        <v>488</v>
      </c>
      <c r="C18" s="842" t="s">
        <v>489</v>
      </c>
      <c r="D18" s="740" t="s">
        <v>439</v>
      </c>
      <c r="E18" s="568" t="s">
        <v>304</v>
      </c>
      <c r="F18" s="750">
        <v>1200</v>
      </c>
      <c r="G18" s="541">
        <v>15.3</v>
      </c>
      <c r="H18" s="40">
        <v>13.11</v>
      </c>
      <c r="I18" s="40">
        <f t="shared" si="0"/>
        <v>2.1900000000000013</v>
      </c>
      <c r="J18" s="40">
        <f t="shared" si="1"/>
        <v>2628.0000000000014</v>
      </c>
      <c r="K18" s="847">
        <f t="shared" si="2"/>
        <v>2.6280000000000014E-3</v>
      </c>
      <c r="L18" s="541">
        <v>24.19</v>
      </c>
      <c r="M18" s="40">
        <v>16.82</v>
      </c>
      <c r="N18" s="40">
        <f t="shared" si="3"/>
        <v>7.370000000000001</v>
      </c>
      <c r="O18" s="40">
        <f t="shared" si="4"/>
        <v>8844.0000000000018</v>
      </c>
      <c r="P18" s="847">
        <f t="shared" si="5"/>
        <v>8.8440000000000012E-3</v>
      </c>
      <c r="Q18" s="707"/>
    </row>
    <row r="19" spans="1:18" s="605" customFormat="1">
      <c r="A19" s="541">
        <v>5</v>
      </c>
      <c r="B19" s="584" t="s">
        <v>490</v>
      </c>
      <c r="C19" s="842" t="s">
        <v>491</v>
      </c>
      <c r="D19" s="740" t="s">
        <v>439</v>
      </c>
      <c r="E19" s="568" t="s">
        <v>304</v>
      </c>
      <c r="F19" s="750">
        <v>1200</v>
      </c>
      <c r="G19" s="541">
        <v>0.39</v>
      </c>
      <c r="H19" s="40">
        <v>0.26</v>
      </c>
      <c r="I19" s="40">
        <f t="shared" si="0"/>
        <v>0.13</v>
      </c>
      <c r="J19" s="40">
        <f t="shared" si="1"/>
        <v>156</v>
      </c>
      <c r="K19" s="847">
        <f t="shared" si="2"/>
        <v>1.56E-4</v>
      </c>
      <c r="L19" s="541">
        <v>58.47</v>
      </c>
      <c r="M19" s="40">
        <v>33.380000000000003</v>
      </c>
      <c r="N19" s="40">
        <f t="shared" si="3"/>
        <v>25.089999999999996</v>
      </c>
      <c r="O19" s="40">
        <f t="shared" si="4"/>
        <v>30107.999999999996</v>
      </c>
      <c r="P19" s="847">
        <f t="shared" si="5"/>
        <v>3.0107999999999996E-2</v>
      </c>
      <c r="Q19" s="707"/>
    </row>
    <row r="20" spans="1:18" s="605" customFormat="1">
      <c r="A20" s="541">
        <v>6</v>
      </c>
      <c r="B20" s="584" t="s">
        <v>492</v>
      </c>
      <c r="C20" s="842" t="s">
        <v>493</v>
      </c>
      <c r="D20" s="740" t="s">
        <v>439</v>
      </c>
      <c r="E20" s="568" t="s">
        <v>304</v>
      </c>
      <c r="F20" s="750">
        <v>1200</v>
      </c>
      <c r="G20" s="541">
        <v>0.27</v>
      </c>
      <c r="H20" s="40">
        <v>0.23</v>
      </c>
      <c r="I20" s="40">
        <f t="shared" si="0"/>
        <v>4.0000000000000008E-2</v>
      </c>
      <c r="J20" s="40">
        <f t="shared" si="1"/>
        <v>48.000000000000007</v>
      </c>
      <c r="K20" s="847">
        <f t="shared" si="2"/>
        <v>4.8000000000000008E-5</v>
      </c>
      <c r="L20" s="541">
        <v>27.18</v>
      </c>
      <c r="M20" s="40">
        <v>13.77</v>
      </c>
      <c r="N20" s="40">
        <f t="shared" si="3"/>
        <v>13.41</v>
      </c>
      <c r="O20" s="40">
        <f t="shared" si="4"/>
        <v>16092</v>
      </c>
      <c r="P20" s="847">
        <f t="shared" si="5"/>
        <v>1.6091999999999999E-2</v>
      </c>
      <c r="Q20" s="707"/>
    </row>
    <row r="21" spans="1:18" s="605" customFormat="1">
      <c r="A21" s="541">
        <v>7</v>
      </c>
      <c r="B21" s="584" t="s">
        <v>494</v>
      </c>
      <c r="C21" s="842" t="s">
        <v>495</v>
      </c>
      <c r="D21" s="740" t="s">
        <v>439</v>
      </c>
      <c r="E21" s="568" t="s">
        <v>304</v>
      </c>
      <c r="F21" s="750">
        <v>1200</v>
      </c>
      <c r="G21" s="541">
        <v>0.91</v>
      </c>
      <c r="H21" s="40">
        <v>0.72</v>
      </c>
      <c r="I21" s="40">
        <f t="shared" si="0"/>
        <v>0.19000000000000006</v>
      </c>
      <c r="J21" s="40">
        <f t="shared" si="1"/>
        <v>228.00000000000006</v>
      </c>
      <c r="K21" s="847">
        <f t="shared" si="2"/>
        <v>2.2800000000000007E-4</v>
      </c>
      <c r="L21" s="541">
        <v>24.74</v>
      </c>
      <c r="M21" s="40">
        <v>13.03</v>
      </c>
      <c r="N21" s="40">
        <f t="shared" si="3"/>
        <v>11.709999999999999</v>
      </c>
      <c r="O21" s="40">
        <f t="shared" si="4"/>
        <v>14051.999999999998</v>
      </c>
      <c r="P21" s="847">
        <f t="shared" si="5"/>
        <v>1.4051999999999999E-2</v>
      </c>
      <c r="Q21" s="707"/>
    </row>
    <row r="22" spans="1:18" s="605" customFormat="1">
      <c r="A22" s="541">
        <v>8</v>
      </c>
      <c r="B22" s="584" t="s">
        <v>496</v>
      </c>
      <c r="C22" s="842" t="s">
        <v>502</v>
      </c>
      <c r="D22" s="740" t="s">
        <v>439</v>
      </c>
      <c r="E22" s="568" t="s">
        <v>304</v>
      </c>
      <c r="F22" s="750">
        <v>3000</v>
      </c>
      <c r="G22" s="541">
        <v>0</v>
      </c>
      <c r="H22" s="40">
        <v>0</v>
      </c>
      <c r="I22" s="40">
        <f t="shared" si="0"/>
        <v>0</v>
      </c>
      <c r="J22" s="40">
        <f t="shared" si="1"/>
        <v>0</v>
      </c>
      <c r="K22" s="847">
        <f t="shared" si="2"/>
        <v>0</v>
      </c>
      <c r="L22" s="541">
        <v>10.029999999999999</v>
      </c>
      <c r="M22" s="40">
        <v>6.6</v>
      </c>
      <c r="N22" s="40">
        <f t="shared" si="3"/>
        <v>3.4299999999999997</v>
      </c>
      <c r="O22" s="40">
        <f t="shared" si="4"/>
        <v>10290</v>
      </c>
      <c r="P22" s="847">
        <f t="shared" si="5"/>
        <v>1.0290000000000001E-2</v>
      </c>
      <c r="Q22" s="707"/>
    </row>
    <row r="23" spans="1:18" s="605" customFormat="1">
      <c r="A23" s="903" t="s">
        <v>498</v>
      </c>
      <c r="B23" s="906"/>
      <c r="C23" s="906"/>
      <c r="D23" s="740"/>
      <c r="E23" s="568"/>
      <c r="F23" s="750"/>
      <c r="G23" s="541"/>
      <c r="H23" s="40"/>
      <c r="I23" s="40"/>
      <c r="J23" s="40"/>
      <c r="K23" s="847"/>
      <c r="L23" s="541"/>
      <c r="M23" s="40"/>
      <c r="N23" s="40"/>
      <c r="O23" s="40"/>
      <c r="P23" s="847"/>
      <c r="Q23" s="707"/>
    </row>
    <row r="24" spans="1:18" s="752" customFormat="1" ht="22.5">
      <c r="A24" s="538">
        <v>9</v>
      </c>
      <c r="B24" s="843" t="s">
        <v>499</v>
      </c>
      <c r="C24" s="844" t="s">
        <v>500</v>
      </c>
      <c r="D24" s="60" t="s">
        <v>439</v>
      </c>
      <c r="E24" s="568" t="s">
        <v>304</v>
      </c>
      <c r="F24" s="845">
        <v>600</v>
      </c>
      <c r="G24" s="538">
        <v>0.12</v>
      </c>
      <c r="H24" s="536">
        <v>0.05</v>
      </c>
      <c r="I24" s="536">
        <f>G24-H24</f>
        <v>6.9999999999999993E-2</v>
      </c>
      <c r="J24" s="536">
        <f>$F24*I24</f>
        <v>41.999999999999993</v>
      </c>
      <c r="K24" s="790">
        <f>J24/1000000</f>
        <v>4.1999999999999991E-5</v>
      </c>
      <c r="L24" s="538">
        <v>19.739999999999998</v>
      </c>
      <c r="M24" s="536">
        <v>8.9700000000000006</v>
      </c>
      <c r="N24" s="536">
        <f>L24-M24</f>
        <v>10.769999999999998</v>
      </c>
      <c r="O24" s="536">
        <f>$F24*N24</f>
        <v>6461.9999999999991</v>
      </c>
      <c r="P24" s="790">
        <f>O24/1000000</f>
        <v>6.461999999999999E-3</v>
      </c>
      <c r="Q24" s="751"/>
    </row>
    <row r="25" spans="1:18" s="752" customFormat="1" ht="24">
      <c r="A25" s="538">
        <v>10</v>
      </c>
      <c r="B25" s="846" t="s">
        <v>503</v>
      </c>
      <c r="C25" s="844" t="s">
        <v>497</v>
      </c>
      <c r="D25" s="60" t="s">
        <v>439</v>
      </c>
      <c r="E25" s="568" t="s">
        <v>304</v>
      </c>
      <c r="F25" s="845">
        <v>3000</v>
      </c>
      <c r="G25" s="538">
        <v>0.15</v>
      </c>
      <c r="H25" s="536">
        <v>0</v>
      </c>
      <c r="I25" s="536">
        <f>G25-H25</f>
        <v>0.15</v>
      </c>
      <c r="J25" s="536">
        <f>$F25*I25</f>
        <v>450</v>
      </c>
      <c r="K25" s="790">
        <f>J25/1000000</f>
        <v>4.4999999999999999E-4</v>
      </c>
      <c r="L25" s="538">
        <v>9.26</v>
      </c>
      <c r="M25" s="536">
        <v>3.79</v>
      </c>
      <c r="N25" s="536">
        <f>L25-M25</f>
        <v>5.47</v>
      </c>
      <c r="O25" s="536">
        <f>$F25*N25</f>
        <v>16410</v>
      </c>
      <c r="P25" s="790">
        <f>O25/1000000</f>
        <v>1.6410000000000001E-2</v>
      </c>
      <c r="Q25" s="751"/>
    </row>
    <row r="26" spans="1:18" s="324" customFormat="1" ht="15">
      <c r="A26" s="541"/>
      <c r="B26" s="584"/>
      <c r="C26" s="739"/>
      <c r="D26" s="740"/>
      <c r="E26" s="568"/>
      <c r="F26" s="750"/>
      <c r="G26" s="245"/>
      <c r="H26" s="246"/>
      <c r="I26" s="536"/>
      <c r="J26" s="536"/>
      <c r="K26" s="790"/>
      <c r="L26" s="245"/>
      <c r="M26" s="246"/>
      <c r="N26" s="536"/>
      <c r="O26" s="536"/>
      <c r="P26" s="819"/>
      <c r="Q26" s="349"/>
    </row>
    <row r="27" spans="1:18" s="15" customFormat="1" ht="13.5" thickBot="1">
      <c r="A27" s="542"/>
      <c r="B27" s="543" t="s">
        <v>207</v>
      </c>
      <c r="C27" s="544"/>
      <c r="D27" s="545"/>
      <c r="E27" s="544"/>
      <c r="F27" s="755"/>
      <c r="G27" s="546"/>
      <c r="H27" s="547"/>
      <c r="I27" s="547"/>
      <c r="J27" s="547"/>
      <c r="K27" s="848">
        <f>SUM(K10:K26)</f>
        <v>3.9002000000000002E-2</v>
      </c>
      <c r="L27" s="546"/>
      <c r="M27" s="547"/>
      <c r="N27" s="547"/>
      <c r="O27" s="547"/>
      <c r="P27" s="848">
        <f>SUM(P10:P26)</f>
        <v>0.37034800000000007</v>
      </c>
      <c r="Q27" s="548"/>
      <c r="R27"/>
    </row>
    <row r="28" spans="1:18">
      <c r="K28" s="102"/>
      <c r="P28" s="102"/>
    </row>
    <row r="29" spans="1:18">
      <c r="A29" s="85" t="s">
        <v>287</v>
      </c>
      <c r="B29" s="85"/>
      <c r="C29" s="85"/>
      <c r="D29" s="85"/>
      <c r="E29" s="85"/>
      <c r="F29" s="85"/>
      <c r="G29" s="85"/>
      <c r="H29" s="85"/>
      <c r="I29" s="85"/>
      <c r="J29" s="85"/>
      <c r="K29" s="100">
        <f>'STEPPED UP GENCO'!K77</f>
        <v>5.3678399999999989E-4</v>
      </c>
      <c r="P29" s="100">
        <f>'STEPPED UP GENCO'!P77</f>
        <v>5.0368109999999989E-4</v>
      </c>
    </row>
    <row r="30" spans="1:18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102"/>
      <c r="P30" s="102"/>
    </row>
    <row r="31" spans="1:18">
      <c r="A31" s="85" t="s">
        <v>432</v>
      </c>
      <c r="B31" s="85"/>
      <c r="C31" s="85"/>
      <c r="D31" s="85"/>
      <c r="E31" s="85"/>
      <c r="F31" s="85"/>
      <c r="G31" s="85"/>
      <c r="H31" s="85"/>
      <c r="I31" s="85"/>
      <c r="J31" s="85"/>
      <c r="K31" s="100">
        <f>SUM(K27:K29)</f>
        <v>3.9538784E-2</v>
      </c>
      <c r="P31" s="100">
        <f>SUM(P27:P29)</f>
        <v>0.37085168110000005</v>
      </c>
    </row>
  </sheetData>
  <mergeCells count="2">
    <mergeCell ref="P2:Q2"/>
    <mergeCell ref="A23:C23"/>
  </mergeCells>
  <phoneticPr fontId="83" type="noConversion"/>
  <pageMargins left="0.74803149606299213" right="0.74803149606299213" top="0.98425196850393704" bottom="0.98425196850393704" header="0.51181102362204722" footer="0.51181102362204722"/>
  <pageSetup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3"/>
  <sheetViews>
    <sheetView view="pageBreakPreview" topLeftCell="E18" zoomScale="67" zoomScaleNormal="85" zoomScaleSheetLayoutView="67" workbookViewId="0">
      <selection activeCell="Q28" sqref="Q28"/>
    </sheetView>
  </sheetViews>
  <sheetFormatPr defaultRowHeight="12.75"/>
  <cols>
    <col min="1" max="1" width="5.140625" style="324" customWidth="1"/>
    <col min="2" max="2" width="36.85546875" style="324" customWidth="1"/>
    <col min="3" max="3" width="14.85546875" style="324" bestFit="1" customWidth="1"/>
    <col min="4" max="4" width="9.85546875" style="324" customWidth="1"/>
    <col min="5" max="5" width="16.85546875" style="324" customWidth="1"/>
    <col min="6" max="6" width="11.42578125" style="324" customWidth="1"/>
    <col min="7" max="7" width="13.42578125" style="324" customWidth="1"/>
    <col min="8" max="8" width="13.85546875" style="324" customWidth="1"/>
    <col min="9" max="9" width="11" style="324" customWidth="1"/>
    <col min="10" max="10" width="11.28515625" style="324" customWidth="1"/>
    <col min="11" max="11" width="15.28515625" style="324" customWidth="1"/>
    <col min="12" max="12" width="14" style="324" customWidth="1"/>
    <col min="13" max="13" width="13" style="324" customWidth="1"/>
    <col min="14" max="14" width="11.140625" style="324" customWidth="1"/>
    <col min="15" max="15" width="13" style="324" customWidth="1"/>
    <col min="16" max="16" width="14.7109375" style="324" customWidth="1"/>
    <col min="17" max="17" width="20" style="324" customWidth="1"/>
    <col min="18" max="16384" width="9.140625" style="324"/>
  </cols>
  <sheetData>
    <row r="1" spans="1:17" ht="26.25">
      <c r="A1" s="1" t="s">
        <v>213</v>
      </c>
    </row>
    <row r="2" spans="1:17" ht="16.5" customHeight="1">
      <c r="A2" s="219" t="s">
        <v>214</v>
      </c>
      <c r="P2" s="497" t="str">
        <f>NDPL!Q1</f>
        <v>JULY-2023</v>
      </c>
      <c r="Q2" s="498"/>
    </row>
    <row r="3" spans="1:17" ht="23.25">
      <c r="A3" s="141" t="s">
        <v>258</v>
      </c>
      <c r="H3" s="383"/>
    </row>
    <row r="4" spans="1:17" ht="24" thickBot="1">
      <c r="A4" s="3"/>
      <c r="G4" s="351"/>
      <c r="H4" s="351"/>
      <c r="I4" s="35" t="s">
        <v>351</v>
      </c>
      <c r="J4" s="351"/>
      <c r="K4" s="351"/>
      <c r="L4" s="351"/>
      <c r="M4" s="351"/>
      <c r="N4" s="35" t="s">
        <v>352</v>
      </c>
      <c r="O4" s="351"/>
      <c r="P4" s="351"/>
    </row>
    <row r="5" spans="1:17" ht="43.5" customHeight="1" thickTop="1" thickBot="1">
      <c r="A5" s="384" t="s">
        <v>8</v>
      </c>
      <c r="B5" s="368" t="s">
        <v>9</v>
      </c>
      <c r="C5" s="369" t="s">
        <v>1</v>
      </c>
      <c r="D5" s="369" t="s">
        <v>2</v>
      </c>
      <c r="E5" s="369" t="s">
        <v>3</v>
      </c>
      <c r="F5" s="369" t="s">
        <v>10</v>
      </c>
      <c r="G5" s="367" t="str">
        <f>NDPL!G5</f>
        <v>FINAL READING 31/07/2023</v>
      </c>
      <c r="H5" s="369" t="str">
        <f>NDPL!H5</f>
        <v>INTIAL READING 01/07/2023</v>
      </c>
      <c r="I5" s="369" t="s">
        <v>4</v>
      </c>
      <c r="J5" s="369" t="s">
        <v>5</v>
      </c>
      <c r="K5" s="385" t="s">
        <v>6</v>
      </c>
      <c r="L5" s="367" t="str">
        <f>NDPL!G5</f>
        <v>FINAL READING 31/07/2023</v>
      </c>
      <c r="M5" s="369" t="str">
        <f>NDPL!H5</f>
        <v>INTIAL READING 01/07/2023</v>
      </c>
      <c r="N5" s="369" t="s">
        <v>4</v>
      </c>
      <c r="O5" s="369" t="s">
        <v>5</v>
      </c>
      <c r="P5" s="385" t="s">
        <v>6</v>
      </c>
      <c r="Q5" s="385" t="s">
        <v>269</v>
      </c>
    </row>
    <row r="6" spans="1:17" ht="14.25" thickTop="1" thickBot="1"/>
    <row r="7" spans="1:17" ht="20.100000000000001" customHeight="1" thickTop="1">
      <c r="A7" s="207"/>
      <c r="B7" s="208" t="s">
        <v>228</v>
      </c>
      <c r="C7" s="209"/>
      <c r="D7" s="209"/>
      <c r="E7" s="209"/>
      <c r="F7" s="210"/>
      <c r="G7" s="75"/>
      <c r="H7" s="70"/>
      <c r="I7" s="70"/>
      <c r="J7" s="70"/>
      <c r="K7" s="73"/>
      <c r="L7" s="76"/>
      <c r="M7" s="333"/>
      <c r="N7" s="333"/>
      <c r="O7" s="333"/>
      <c r="P7" s="439"/>
      <c r="Q7" s="390"/>
    </row>
    <row r="8" spans="1:17" ht="19.5" customHeight="1">
      <c r="A8" s="188"/>
      <c r="B8" s="211" t="s">
        <v>229</v>
      </c>
      <c r="C8" s="212"/>
      <c r="D8" s="212"/>
      <c r="E8" s="212"/>
      <c r="F8" s="213"/>
      <c r="G8" s="27"/>
      <c r="H8" s="33"/>
      <c r="I8" s="33"/>
      <c r="J8" s="33"/>
      <c r="K8" s="31"/>
      <c r="L8" s="77"/>
      <c r="M8" s="351"/>
      <c r="N8" s="351"/>
      <c r="O8" s="351"/>
      <c r="P8" s="499"/>
      <c r="Q8" s="328"/>
    </row>
    <row r="9" spans="1:17" ht="20.100000000000001" customHeight="1">
      <c r="A9" s="188">
        <v>1</v>
      </c>
      <c r="B9" s="214" t="s">
        <v>230</v>
      </c>
      <c r="C9" s="212">
        <v>4865155</v>
      </c>
      <c r="D9" s="198" t="s">
        <v>12</v>
      </c>
      <c r="E9" s="74" t="s">
        <v>304</v>
      </c>
      <c r="F9" s="213">
        <v>500</v>
      </c>
      <c r="G9" s="245">
        <v>993144</v>
      </c>
      <c r="H9" s="246">
        <v>993158</v>
      </c>
      <c r="I9" s="232">
        <f>G9-H9</f>
        <v>-14</v>
      </c>
      <c r="J9" s="232">
        <f>$F9*I9</f>
        <v>-7000</v>
      </c>
      <c r="K9" s="766">
        <f>J9/1000000</f>
        <v>-7.0000000000000001E-3</v>
      </c>
      <c r="L9" s="245">
        <v>999377</v>
      </c>
      <c r="M9" s="246">
        <v>999533</v>
      </c>
      <c r="N9" s="232">
        <f>L9-M9</f>
        <v>-156</v>
      </c>
      <c r="O9" s="232">
        <f>$F9*N9</f>
        <v>-78000</v>
      </c>
      <c r="P9" s="766">
        <f>O9/1000000</f>
        <v>-7.8E-2</v>
      </c>
      <c r="Q9" s="336"/>
    </row>
    <row r="10" spans="1:17" ht="20.100000000000001" customHeight="1">
      <c r="A10" s="188">
        <v>2</v>
      </c>
      <c r="B10" s="214" t="s">
        <v>231</v>
      </c>
      <c r="C10" s="212">
        <v>4864794</v>
      </c>
      <c r="D10" s="198" t="s">
        <v>12</v>
      </c>
      <c r="E10" s="74" t="s">
        <v>304</v>
      </c>
      <c r="F10" s="213">
        <v>100</v>
      </c>
      <c r="G10" s="245">
        <v>18477</v>
      </c>
      <c r="H10" s="246">
        <v>18487</v>
      </c>
      <c r="I10" s="232">
        <f>G10-H10</f>
        <v>-10</v>
      </c>
      <c r="J10" s="232">
        <f>$F10*I10</f>
        <v>-1000</v>
      </c>
      <c r="K10" s="766">
        <f>J10/1000000</f>
        <v>-1E-3</v>
      </c>
      <c r="L10" s="245">
        <v>988558</v>
      </c>
      <c r="M10" s="246">
        <v>990313</v>
      </c>
      <c r="N10" s="232">
        <f>L10-M10</f>
        <v>-1755</v>
      </c>
      <c r="O10" s="232">
        <f>$F10*N10</f>
        <v>-175500</v>
      </c>
      <c r="P10" s="766">
        <f>O10/1000000</f>
        <v>-0.17549999999999999</v>
      </c>
      <c r="Q10" s="328"/>
    </row>
    <row r="11" spans="1:17" ht="20.100000000000001" customHeight="1">
      <c r="A11" s="188">
        <v>3</v>
      </c>
      <c r="B11" s="214" t="s">
        <v>232</v>
      </c>
      <c r="C11" s="212">
        <v>4865100</v>
      </c>
      <c r="D11" s="198" t="s">
        <v>12</v>
      </c>
      <c r="E11" s="74" t="s">
        <v>304</v>
      </c>
      <c r="F11" s="213">
        <v>833.33299999999997</v>
      </c>
      <c r="G11" s="245">
        <v>385</v>
      </c>
      <c r="H11" s="246">
        <v>293</v>
      </c>
      <c r="I11" s="232">
        <f>G11-H11</f>
        <v>92</v>
      </c>
      <c r="J11" s="232">
        <f>$F11*I11</f>
        <v>76666.635999999999</v>
      </c>
      <c r="K11" s="766">
        <f>J11/1000000</f>
        <v>7.6666635999999996E-2</v>
      </c>
      <c r="L11" s="245">
        <v>154</v>
      </c>
      <c r="M11" s="246">
        <v>128</v>
      </c>
      <c r="N11" s="232">
        <f>L11-M11</f>
        <v>26</v>
      </c>
      <c r="O11" s="232">
        <f>$F11*N11</f>
        <v>21666.657999999999</v>
      </c>
      <c r="P11" s="766">
        <f>O11/1000000</f>
        <v>2.1666657999999998E-2</v>
      </c>
      <c r="Q11" s="328"/>
    </row>
    <row r="12" spans="1:17" ht="20.100000000000001" customHeight="1">
      <c r="A12" s="188">
        <v>4</v>
      </c>
      <c r="B12" s="214" t="s">
        <v>233</v>
      </c>
      <c r="C12" s="212">
        <v>4864863</v>
      </c>
      <c r="D12" s="198" t="s">
        <v>12</v>
      </c>
      <c r="E12" s="74" t="s">
        <v>304</v>
      </c>
      <c r="F12" s="509">
        <v>937.5</v>
      </c>
      <c r="G12" s="245">
        <v>996955</v>
      </c>
      <c r="H12" s="246">
        <v>996938</v>
      </c>
      <c r="I12" s="232">
        <f>G12-H12</f>
        <v>17</v>
      </c>
      <c r="J12" s="232">
        <f>$F12*I12</f>
        <v>15937.5</v>
      </c>
      <c r="K12" s="766">
        <f>J12/1000000</f>
        <v>1.59375E-2</v>
      </c>
      <c r="L12" s="245">
        <v>999061</v>
      </c>
      <c r="M12" s="246">
        <v>999268</v>
      </c>
      <c r="N12" s="232">
        <f>L12-M12</f>
        <v>-207</v>
      </c>
      <c r="O12" s="232">
        <f>$F12*N12</f>
        <v>-194062.5</v>
      </c>
      <c r="P12" s="766">
        <f>O12/1000000</f>
        <v>-0.1940625</v>
      </c>
      <c r="Q12" s="510"/>
    </row>
    <row r="13" spans="1:17" ht="20.100000000000001" customHeight="1">
      <c r="A13" s="188"/>
      <c r="B13" s="211" t="s">
        <v>234</v>
      </c>
      <c r="C13" s="212"/>
      <c r="D13" s="198"/>
      <c r="E13" s="64"/>
      <c r="F13" s="213"/>
      <c r="G13" s="245"/>
      <c r="H13" s="246"/>
      <c r="I13" s="232"/>
      <c r="J13" s="232"/>
      <c r="K13" s="766"/>
      <c r="L13" s="245"/>
      <c r="M13" s="246"/>
      <c r="N13" s="232"/>
      <c r="O13" s="232"/>
      <c r="P13" s="766"/>
      <c r="Q13" s="328"/>
    </row>
    <row r="14" spans="1:17" ht="20.100000000000001" customHeight="1">
      <c r="A14" s="188"/>
      <c r="B14" s="211"/>
      <c r="C14" s="212"/>
      <c r="D14" s="198"/>
      <c r="E14" s="64"/>
      <c r="F14" s="213"/>
      <c r="G14" s="245"/>
      <c r="H14" s="246"/>
      <c r="I14" s="232"/>
      <c r="J14" s="232"/>
      <c r="K14" s="766"/>
      <c r="L14" s="245"/>
      <c r="M14" s="246"/>
      <c r="N14" s="232"/>
      <c r="O14" s="232"/>
      <c r="P14" s="766"/>
      <c r="Q14" s="328"/>
    </row>
    <row r="15" spans="1:17" ht="20.100000000000001" customHeight="1">
      <c r="A15" s="188">
        <v>5</v>
      </c>
      <c r="B15" s="214" t="s">
        <v>235</v>
      </c>
      <c r="C15" s="212">
        <v>5252046</v>
      </c>
      <c r="D15" s="198" t="s">
        <v>12</v>
      </c>
      <c r="E15" s="74" t="s">
        <v>304</v>
      </c>
      <c r="F15" s="213">
        <v>-1000</v>
      </c>
      <c r="G15" s="245">
        <v>999295</v>
      </c>
      <c r="H15" s="246">
        <v>999304</v>
      </c>
      <c r="I15" s="232">
        <f>G15-H15</f>
        <v>-9</v>
      </c>
      <c r="J15" s="232">
        <f>$F15*I15</f>
        <v>9000</v>
      </c>
      <c r="K15" s="766">
        <f>J15/1000000</f>
        <v>8.9999999999999993E-3</v>
      </c>
      <c r="L15" s="245">
        <v>998751</v>
      </c>
      <c r="M15" s="246">
        <v>998837</v>
      </c>
      <c r="N15" s="232">
        <f>L15-M15</f>
        <v>-86</v>
      </c>
      <c r="O15" s="232">
        <f>$F15*N15</f>
        <v>86000</v>
      </c>
      <c r="P15" s="766">
        <f>O15/1000000</f>
        <v>8.5999999999999993E-2</v>
      </c>
      <c r="Q15" s="328"/>
    </row>
    <row r="16" spans="1:17" ht="20.100000000000001" customHeight="1">
      <c r="A16" s="188">
        <v>6</v>
      </c>
      <c r="B16" s="214" t="s">
        <v>236</v>
      </c>
      <c r="C16" s="212">
        <v>4864851</v>
      </c>
      <c r="D16" s="198" t="s">
        <v>12</v>
      </c>
      <c r="E16" s="74" t="s">
        <v>304</v>
      </c>
      <c r="F16" s="213">
        <v>-500</v>
      </c>
      <c r="G16" s="245">
        <v>994052</v>
      </c>
      <c r="H16" s="246">
        <v>994082</v>
      </c>
      <c r="I16" s="232">
        <f>G16-H16</f>
        <v>-30</v>
      </c>
      <c r="J16" s="232">
        <f>$F16*I16</f>
        <v>15000</v>
      </c>
      <c r="K16" s="766">
        <f>J16/1000000</f>
        <v>1.4999999999999999E-2</v>
      </c>
      <c r="L16" s="245">
        <v>502</v>
      </c>
      <c r="M16" s="246">
        <v>393</v>
      </c>
      <c r="N16" s="232">
        <f>L16-M16</f>
        <v>109</v>
      </c>
      <c r="O16" s="232">
        <f>$F16*N16</f>
        <v>-54500</v>
      </c>
      <c r="P16" s="766">
        <f>O16/1000000</f>
        <v>-5.45E-2</v>
      </c>
      <c r="Q16" s="328"/>
    </row>
    <row r="17" spans="1:17" ht="19.5" customHeight="1">
      <c r="A17" s="188">
        <v>7</v>
      </c>
      <c r="B17" s="214" t="s">
        <v>250</v>
      </c>
      <c r="C17" s="212">
        <v>4902559</v>
      </c>
      <c r="D17" s="198" t="s">
        <v>12</v>
      </c>
      <c r="E17" s="74" t="s">
        <v>304</v>
      </c>
      <c r="F17" s="213">
        <v>300</v>
      </c>
      <c r="G17" s="245">
        <v>210</v>
      </c>
      <c r="H17" s="246">
        <v>210</v>
      </c>
      <c r="I17" s="232">
        <f>G17-H17</f>
        <v>0</v>
      </c>
      <c r="J17" s="232">
        <f>$F17*I17</f>
        <v>0</v>
      </c>
      <c r="K17" s="766">
        <f>J17/1000000</f>
        <v>0</v>
      </c>
      <c r="L17" s="245">
        <v>999967</v>
      </c>
      <c r="M17" s="246">
        <v>999967</v>
      </c>
      <c r="N17" s="232">
        <f>L17-M17</f>
        <v>0</v>
      </c>
      <c r="O17" s="232">
        <f>$F17*N17</f>
        <v>0</v>
      </c>
      <c r="P17" s="766">
        <f>O17/1000000</f>
        <v>0</v>
      </c>
      <c r="Q17" s="328"/>
    </row>
    <row r="18" spans="1:17" ht="20.100000000000001" customHeight="1">
      <c r="A18" s="188"/>
      <c r="B18" s="211"/>
      <c r="C18" s="212"/>
      <c r="D18" s="198"/>
      <c r="E18" s="74"/>
      <c r="F18" s="213"/>
      <c r="G18" s="245"/>
      <c r="H18" s="246"/>
      <c r="I18" s="232"/>
      <c r="J18" s="232"/>
      <c r="K18" s="766"/>
      <c r="L18" s="245"/>
      <c r="M18" s="246"/>
      <c r="N18" s="232"/>
      <c r="O18" s="232"/>
      <c r="P18" s="766"/>
      <c r="Q18" s="328"/>
    </row>
    <row r="19" spans="1:17" ht="20.100000000000001" customHeight="1">
      <c r="A19" s="188"/>
      <c r="B19" s="214"/>
      <c r="C19" s="212"/>
      <c r="D19" s="198"/>
      <c r="E19" s="74"/>
      <c r="F19" s="213"/>
      <c r="G19" s="245"/>
      <c r="H19" s="246"/>
      <c r="I19" s="232"/>
      <c r="J19" s="232"/>
      <c r="K19" s="766"/>
      <c r="L19" s="245"/>
      <c r="M19" s="246"/>
      <c r="N19" s="232"/>
      <c r="O19" s="232"/>
      <c r="P19" s="766"/>
      <c r="Q19" s="328"/>
    </row>
    <row r="20" spans="1:17" ht="20.100000000000001" customHeight="1">
      <c r="A20" s="188"/>
      <c r="B20" s="211" t="s">
        <v>237</v>
      </c>
      <c r="C20" s="212"/>
      <c r="D20" s="198"/>
      <c r="E20" s="74"/>
      <c r="F20" s="215"/>
      <c r="G20" s="245"/>
      <c r="H20" s="246"/>
      <c r="I20" s="232"/>
      <c r="J20" s="232"/>
      <c r="K20" s="771">
        <f>SUM(K9:K19)</f>
        <v>0.10860413599999999</v>
      </c>
      <c r="L20" s="245"/>
      <c r="M20" s="246"/>
      <c r="N20" s="232"/>
      <c r="O20" s="232"/>
      <c r="P20" s="771">
        <f>SUM(P9:P19)</f>
        <v>-0.394395842</v>
      </c>
      <c r="Q20" s="328"/>
    </row>
    <row r="21" spans="1:17" ht="20.100000000000001" customHeight="1">
      <c r="A21" s="188"/>
      <c r="B21" s="211" t="s">
        <v>238</v>
      </c>
      <c r="C21" s="212"/>
      <c r="D21" s="198"/>
      <c r="E21" s="74"/>
      <c r="F21" s="215"/>
      <c r="G21" s="245"/>
      <c r="H21" s="246"/>
      <c r="I21" s="232"/>
      <c r="J21" s="232"/>
      <c r="K21" s="766"/>
      <c r="L21" s="245"/>
      <c r="M21" s="246"/>
      <c r="N21" s="232"/>
      <c r="O21" s="232"/>
      <c r="P21" s="766"/>
      <c r="Q21" s="328"/>
    </row>
    <row r="22" spans="1:17" ht="20.100000000000001" customHeight="1">
      <c r="A22" s="188"/>
      <c r="B22" s="211" t="s">
        <v>239</v>
      </c>
      <c r="C22" s="212"/>
      <c r="D22" s="198"/>
      <c r="E22" s="74"/>
      <c r="F22" s="215"/>
      <c r="G22" s="245"/>
      <c r="H22" s="246"/>
      <c r="I22" s="232"/>
      <c r="J22" s="232"/>
      <c r="K22" s="766"/>
      <c r="L22" s="245"/>
      <c r="M22" s="246"/>
      <c r="N22" s="232"/>
      <c r="O22" s="232"/>
      <c r="P22" s="766"/>
      <c r="Q22" s="328"/>
    </row>
    <row r="23" spans="1:17" ht="20.100000000000001" customHeight="1">
      <c r="A23" s="188">
        <v>8</v>
      </c>
      <c r="B23" s="214" t="s">
        <v>240</v>
      </c>
      <c r="C23" s="212">
        <v>4864796</v>
      </c>
      <c r="D23" s="198" t="s">
        <v>12</v>
      </c>
      <c r="E23" s="74" t="s">
        <v>304</v>
      </c>
      <c r="F23" s="213">
        <v>200</v>
      </c>
      <c r="G23" s="245">
        <v>954745</v>
      </c>
      <c r="H23" s="246">
        <v>954745</v>
      </c>
      <c r="I23" s="232">
        <f>G23-H23</f>
        <v>0</v>
      </c>
      <c r="J23" s="232">
        <f>$F23*I23</f>
        <v>0</v>
      </c>
      <c r="K23" s="766">
        <f>J23/1000000</f>
        <v>0</v>
      </c>
      <c r="L23" s="245">
        <v>991368</v>
      </c>
      <c r="M23" s="246">
        <v>991368</v>
      </c>
      <c r="N23" s="232">
        <f>L23-M23</f>
        <v>0</v>
      </c>
      <c r="O23" s="232">
        <f>$F23*N23</f>
        <v>0</v>
      </c>
      <c r="P23" s="766">
        <f>O23/1000000</f>
        <v>0</v>
      </c>
      <c r="Q23" s="336"/>
    </row>
    <row r="24" spans="1:17" ht="21" customHeight="1">
      <c r="A24" s="188">
        <v>9</v>
      </c>
      <c r="B24" s="214" t="s">
        <v>241</v>
      </c>
      <c r="C24" s="212">
        <v>4864804</v>
      </c>
      <c r="D24" s="198" t="s">
        <v>12</v>
      </c>
      <c r="E24" s="74" t="s">
        <v>304</v>
      </c>
      <c r="F24" s="213">
        <v>187.5</v>
      </c>
      <c r="G24" s="245">
        <v>993263</v>
      </c>
      <c r="H24" s="246">
        <v>993263</v>
      </c>
      <c r="I24" s="232">
        <f>G24-H24</f>
        <v>0</v>
      </c>
      <c r="J24" s="232">
        <f>$F24*I24</f>
        <v>0</v>
      </c>
      <c r="K24" s="766">
        <f>J24/1000000</f>
        <v>0</v>
      </c>
      <c r="L24" s="245">
        <v>993619</v>
      </c>
      <c r="M24" s="246">
        <v>993619</v>
      </c>
      <c r="N24" s="232">
        <f>L24-M24</f>
        <v>0</v>
      </c>
      <c r="O24" s="232">
        <f>$F24*N24</f>
        <v>0</v>
      </c>
      <c r="P24" s="766">
        <f>O24/1000000</f>
        <v>0</v>
      </c>
      <c r="Q24" s="687"/>
    </row>
    <row r="25" spans="1:17" ht="19.5" customHeight="1">
      <c r="A25" s="188"/>
      <c r="B25" s="211" t="s">
        <v>242</v>
      </c>
      <c r="C25" s="214"/>
      <c r="D25" s="198"/>
      <c r="E25" s="74"/>
      <c r="F25" s="215"/>
      <c r="G25" s="245"/>
      <c r="H25" s="246"/>
      <c r="I25" s="232"/>
      <c r="J25" s="232"/>
      <c r="K25" s="771">
        <f>SUM(K23:K24)</f>
        <v>0</v>
      </c>
      <c r="L25" s="245"/>
      <c r="M25" s="246"/>
      <c r="N25" s="232"/>
      <c r="O25" s="232"/>
      <c r="P25" s="771">
        <f>SUM(P23:P24)</f>
        <v>0</v>
      </c>
      <c r="Q25" s="328"/>
    </row>
    <row r="26" spans="1:17" ht="20.100000000000001" customHeight="1">
      <c r="A26" s="188"/>
      <c r="B26" s="211" t="s">
        <v>243</v>
      </c>
      <c r="C26" s="212"/>
      <c r="D26" s="198"/>
      <c r="E26" s="64"/>
      <c r="F26" s="213"/>
      <c r="G26" s="245"/>
      <c r="H26" s="246"/>
      <c r="I26" s="232"/>
      <c r="J26" s="232"/>
      <c r="K26" s="766"/>
      <c r="L26" s="245"/>
      <c r="M26" s="246"/>
      <c r="N26" s="232"/>
      <c r="O26" s="232"/>
      <c r="P26" s="766"/>
      <c r="Q26" s="328"/>
    </row>
    <row r="27" spans="1:17" ht="20.100000000000001" customHeight="1">
      <c r="A27" s="188"/>
      <c r="B27" s="211" t="s">
        <v>239</v>
      </c>
      <c r="C27" s="212"/>
      <c r="D27" s="198"/>
      <c r="E27" s="64"/>
      <c r="F27" s="213"/>
      <c r="G27" s="245"/>
      <c r="H27" s="246"/>
      <c r="I27" s="232"/>
      <c r="J27" s="232"/>
      <c r="K27" s="766"/>
      <c r="L27" s="245"/>
      <c r="M27" s="246"/>
      <c r="N27" s="232"/>
      <c r="O27" s="232"/>
      <c r="P27" s="766"/>
      <c r="Q27" s="328"/>
    </row>
    <row r="28" spans="1:17" ht="20.100000000000001" customHeight="1">
      <c r="A28" s="188">
        <v>10</v>
      </c>
      <c r="B28" s="214" t="s">
        <v>244</v>
      </c>
      <c r="C28" s="212">
        <v>4864866</v>
      </c>
      <c r="D28" s="198" t="s">
        <v>12</v>
      </c>
      <c r="E28" s="74" t="s">
        <v>304</v>
      </c>
      <c r="F28" s="359">
        <v>1250</v>
      </c>
      <c r="G28" s="245">
        <v>999078</v>
      </c>
      <c r="H28" s="246">
        <v>999090</v>
      </c>
      <c r="I28" s="232">
        <f t="shared" ref="I28:I33" si="0">G28-H28</f>
        <v>-12</v>
      </c>
      <c r="J28" s="232">
        <f t="shared" ref="J28:J33" si="1">$F28*I28</f>
        <v>-15000</v>
      </c>
      <c r="K28" s="766">
        <f t="shared" ref="K28:K33" si="2">J28/1000000</f>
        <v>-1.4999999999999999E-2</v>
      </c>
      <c r="L28" s="245">
        <v>998512</v>
      </c>
      <c r="M28" s="246">
        <v>998560</v>
      </c>
      <c r="N28" s="232">
        <f t="shared" ref="N28:N33" si="3">L28-M28</f>
        <v>-48</v>
      </c>
      <c r="O28" s="232">
        <f t="shared" ref="O28:O33" si="4">$F28*N28</f>
        <v>-60000</v>
      </c>
      <c r="P28" s="766">
        <f t="shared" ref="P28:P33" si="5">O28/1000000</f>
        <v>-0.06</v>
      </c>
      <c r="Q28" s="328"/>
    </row>
    <row r="29" spans="1:17" ht="19.5" customHeight="1">
      <c r="A29" s="188">
        <v>11</v>
      </c>
      <c r="B29" s="214" t="s">
        <v>245</v>
      </c>
      <c r="C29" s="212">
        <v>5295199</v>
      </c>
      <c r="D29" s="198" t="s">
        <v>12</v>
      </c>
      <c r="E29" s="74" t="s">
        <v>304</v>
      </c>
      <c r="F29" s="359">
        <v>937.5</v>
      </c>
      <c r="G29" s="245">
        <v>998398</v>
      </c>
      <c r="H29" s="246">
        <v>998420</v>
      </c>
      <c r="I29" s="232">
        <f t="shared" si="0"/>
        <v>-22</v>
      </c>
      <c r="J29" s="232">
        <f t="shared" si="1"/>
        <v>-20625</v>
      </c>
      <c r="K29" s="766">
        <f t="shared" si="2"/>
        <v>-2.0625000000000001E-2</v>
      </c>
      <c r="L29" s="245">
        <v>999564</v>
      </c>
      <c r="M29" s="246">
        <v>999561</v>
      </c>
      <c r="N29" s="232">
        <f t="shared" si="3"/>
        <v>3</v>
      </c>
      <c r="O29" s="232">
        <f t="shared" si="4"/>
        <v>2812.5</v>
      </c>
      <c r="P29" s="766">
        <f t="shared" si="5"/>
        <v>2.8124999999999999E-3</v>
      </c>
      <c r="Q29" s="328"/>
    </row>
    <row r="30" spans="1:17" ht="20.100000000000001" customHeight="1">
      <c r="A30" s="188">
        <v>12</v>
      </c>
      <c r="B30" s="214" t="s">
        <v>246</v>
      </c>
      <c r="C30" s="212">
        <v>4864814</v>
      </c>
      <c r="D30" s="198" t="s">
        <v>12</v>
      </c>
      <c r="E30" s="74" t="s">
        <v>304</v>
      </c>
      <c r="F30" s="359">
        <v>125</v>
      </c>
      <c r="G30" s="245">
        <v>993259</v>
      </c>
      <c r="H30" s="246">
        <v>993338</v>
      </c>
      <c r="I30" s="232">
        <f t="shared" si="0"/>
        <v>-79</v>
      </c>
      <c r="J30" s="232">
        <f t="shared" si="1"/>
        <v>-9875</v>
      </c>
      <c r="K30" s="766">
        <f t="shared" si="2"/>
        <v>-9.8750000000000001E-3</v>
      </c>
      <c r="L30" s="245">
        <v>996199</v>
      </c>
      <c r="M30" s="246">
        <v>996169</v>
      </c>
      <c r="N30" s="232">
        <f t="shared" si="3"/>
        <v>30</v>
      </c>
      <c r="O30" s="232">
        <f t="shared" si="4"/>
        <v>3750</v>
      </c>
      <c r="P30" s="766">
        <f t="shared" si="5"/>
        <v>3.7499999999999999E-3</v>
      </c>
      <c r="Q30" s="328"/>
    </row>
    <row r="31" spans="1:17" ht="20.100000000000001" customHeight="1">
      <c r="A31" s="188">
        <v>13</v>
      </c>
      <c r="B31" s="214" t="s">
        <v>471</v>
      </c>
      <c r="C31" s="212">
        <v>4865123</v>
      </c>
      <c r="D31" s="198" t="s">
        <v>12</v>
      </c>
      <c r="E31" s="74" t="s">
        <v>304</v>
      </c>
      <c r="F31" s="359">
        <v>1250</v>
      </c>
      <c r="G31" s="245">
        <v>999352</v>
      </c>
      <c r="H31" s="246">
        <v>999360</v>
      </c>
      <c r="I31" s="232">
        <f t="shared" si="0"/>
        <v>-8</v>
      </c>
      <c r="J31" s="232">
        <f t="shared" si="1"/>
        <v>-10000</v>
      </c>
      <c r="K31" s="766">
        <f t="shared" si="2"/>
        <v>-0.01</v>
      </c>
      <c r="L31" s="245">
        <v>999956</v>
      </c>
      <c r="M31" s="246">
        <v>999959</v>
      </c>
      <c r="N31" s="232">
        <f t="shared" si="3"/>
        <v>-3</v>
      </c>
      <c r="O31" s="232">
        <f t="shared" si="4"/>
        <v>-3750</v>
      </c>
      <c r="P31" s="766">
        <f t="shared" si="5"/>
        <v>-3.7499999999999999E-3</v>
      </c>
      <c r="Q31" s="328"/>
    </row>
    <row r="32" spans="1:17" ht="20.100000000000001" customHeight="1">
      <c r="A32" s="188">
        <v>14</v>
      </c>
      <c r="B32" s="214" t="s">
        <v>247</v>
      </c>
      <c r="C32" s="212">
        <v>4865152</v>
      </c>
      <c r="D32" s="198" t="s">
        <v>12</v>
      </c>
      <c r="E32" s="74" t="s">
        <v>304</v>
      </c>
      <c r="F32" s="359">
        <v>1000</v>
      </c>
      <c r="G32" s="245">
        <v>998162</v>
      </c>
      <c r="H32" s="246">
        <v>998171</v>
      </c>
      <c r="I32" s="232">
        <f t="shared" si="0"/>
        <v>-9</v>
      </c>
      <c r="J32" s="232">
        <f t="shared" si="1"/>
        <v>-9000</v>
      </c>
      <c r="K32" s="766">
        <f t="shared" si="2"/>
        <v>-8.9999999999999993E-3</v>
      </c>
      <c r="L32" s="245">
        <v>999543</v>
      </c>
      <c r="M32" s="246">
        <v>999588</v>
      </c>
      <c r="N32" s="232">
        <f t="shared" si="3"/>
        <v>-45</v>
      </c>
      <c r="O32" s="232">
        <f t="shared" si="4"/>
        <v>-45000</v>
      </c>
      <c r="P32" s="766">
        <f t="shared" si="5"/>
        <v>-4.4999999999999998E-2</v>
      </c>
      <c r="Q32" s="336"/>
    </row>
    <row r="33" spans="1:17" ht="20.100000000000001" customHeight="1">
      <c r="A33" s="188">
        <v>15</v>
      </c>
      <c r="B33" s="214" t="s">
        <v>329</v>
      </c>
      <c r="C33" s="212">
        <v>4864821</v>
      </c>
      <c r="D33" s="198" t="s">
        <v>12</v>
      </c>
      <c r="E33" s="74" t="s">
        <v>304</v>
      </c>
      <c r="F33" s="359">
        <v>1000</v>
      </c>
      <c r="G33" s="245">
        <v>965494</v>
      </c>
      <c r="H33" s="246">
        <v>965513</v>
      </c>
      <c r="I33" s="232">
        <f t="shared" si="0"/>
        <v>-19</v>
      </c>
      <c r="J33" s="232">
        <f t="shared" si="1"/>
        <v>-19000</v>
      </c>
      <c r="K33" s="766">
        <f t="shared" si="2"/>
        <v>-1.9E-2</v>
      </c>
      <c r="L33" s="245">
        <v>990187</v>
      </c>
      <c r="M33" s="246">
        <v>990364</v>
      </c>
      <c r="N33" s="232">
        <f t="shared" si="3"/>
        <v>-177</v>
      </c>
      <c r="O33" s="232">
        <f t="shared" si="4"/>
        <v>-177000</v>
      </c>
      <c r="P33" s="766">
        <f t="shared" si="5"/>
        <v>-0.17699999999999999</v>
      </c>
      <c r="Q33" s="342"/>
    </row>
    <row r="34" spans="1:17" ht="20.100000000000001" customHeight="1">
      <c r="A34" s="188"/>
      <c r="B34" s="211" t="s">
        <v>234</v>
      </c>
      <c r="C34" s="212"/>
      <c r="D34" s="198"/>
      <c r="E34" s="64"/>
      <c r="F34" s="213"/>
      <c r="G34" s="245"/>
      <c r="H34" s="246"/>
      <c r="I34" s="232"/>
      <c r="J34" s="232"/>
      <c r="K34" s="766"/>
      <c r="L34" s="245"/>
      <c r="M34" s="246"/>
      <c r="N34" s="232"/>
      <c r="O34" s="232"/>
      <c r="P34" s="766"/>
      <c r="Q34" s="328"/>
    </row>
    <row r="35" spans="1:17" ht="20.100000000000001" customHeight="1">
      <c r="A35" s="188">
        <v>16</v>
      </c>
      <c r="B35" s="214" t="s">
        <v>248</v>
      </c>
      <c r="C35" s="212">
        <v>5128406</v>
      </c>
      <c r="D35" s="198" t="s">
        <v>12</v>
      </c>
      <c r="E35" s="74" t="s">
        <v>304</v>
      </c>
      <c r="F35" s="359">
        <v>-625</v>
      </c>
      <c r="G35" s="245">
        <v>999808</v>
      </c>
      <c r="H35" s="246">
        <v>999818</v>
      </c>
      <c r="I35" s="232">
        <f>G35-H35</f>
        <v>-10</v>
      </c>
      <c r="J35" s="232">
        <f>$F35*I35</f>
        <v>6250</v>
      </c>
      <c r="K35" s="766">
        <f>J35/1000000</f>
        <v>6.2500000000000003E-3</v>
      </c>
      <c r="L35" s="245">
        <v>999745</v>
      </c>
      <c r="M35" s="246">
        <v>999767</v>
      </c>
      <c r="N35" s="232">
        <f>L35-M35</f>
        <v>-22</v>
      </c>
      <c r="O35" s="232">
        <f>$F35*N35</f>
        <v>13750</v>
      </c>
      <c r="P35" s="766">
        <f>O35/1000000</f>
        <v>1.375E-2</v>
      </c>
      <c r="Q35" s="626"/>
    </row>
    <row r="36" spans="1:17" ht="20.100000000000001" customHeight="1">
      <c r="A36" s="188">
        <v>17</v>
      </c>
      <c r="B36" s="214" t="s">
        <v>251</v>
      </c>
      <c r="C36" s="212">
        <v>4902559</v>
      </c>
      <c r="D36" s="198" t="s">
        <v>12</v>
      </c>
      <c r="E36" s="74" t="s">
        <v>304</v>
      </c>
      <c r="F36" s="212">
        <v>-300</v>
      </c>
      <c r="G36" s="245">
        <v>210</v>
      </c>
      <c r="H36" s="246">
        <v>210</v>
      </c>
      <c r="I36" s="232">
        <f>G36-H36</f>
        <v>0</v>
      </c>
      <c r="J36" s="232">
        <f>$F36*I36</f>
        <v>0</v>
      </c>
      <c r="K36" s="766">
        <f>J36/1000000</f>
        <v>0</v>
      </c>
      <c r="L36" s="245">
        <v>999967</v>
      </c>
      <c r="M36" s="246">
        <v>999967</v>
      </c>
      <c r="N36" s="232">
        <f>L36-M36</f>
        <v>0</v>
      </c>
      <c r="O36" s="232">
        <f>$F36*N36</f>
        <v>0</v>
      </c>
      <c r="P36" s="766">
        <f>O36/1000000</f>
        <v>0</v>
      </c>
      <c r="Q36" s="328"/>
    </row>
    <row r="37" spans="1:17" ht="20.100000000000001" customHeight="1" thickBot="1">
      <c r="A37" s="216"/>
      <c r="B37" s="217" t="s">
        <v>249</v>
      </c>
      <c r="C37" s="217"/>
      <c r="D37" s="217"/>
      <c r="E37" s="217"/>
      <c r="F37" s="217"/>
      <c r="G37" s="79"/>
      <c r="H37" s="78"/>
      <c r="I37" s="78"/>
      <c r="J37" s="78"/>
      <c r="K37" s="304">
        <f>SUM(K28:K36)</f>
        <v>-7.7249999999999999E-2</v>
      </c>
      <c r="L37" s="220"/>
      <c r="M37" s="500"/>
      <c r="N37" s="500"/>
      <c r="O37" s="500"/>
      <c r="P37" s="218">
        <f>SUM(P28:P36)</f>
        <v>-0.26543749999999999</v>
      </c>
      <c r="Q37" s="400"/>
    </row>
    <row r="38" spans="1:17" ht="13.5" thickTop="1">
      <c r="A38" s="38"/>
      <c r="B38" s="2"/>
      <c r="C38" s="71"/>
      <c r="D38" s="38"/>
      <c r="E38" s="71"/>
      <c r="F38" s="8"/>
      <c r="G38" s="8"/>
      <c r="H38" s="8"/>
      <c r="I38" s="8"/>
      <c r="J38" s="8"/>
      <c r="K38" s="221"/>
      <c r="L38" s="221"/>
      <c r="M38" s="391"/>
      <c r="N38" s="391"/>
      <c r="O38" s="391"/>
      <c r="P38" s="849"/>
    </row>
    <row r="39" spans="1:17">
      <c r="K39" s="849"/>
      <c r="L39" s="391"/>
      <c r="M39" s="391"/>
      <c r="N39" s="391"/>
      <c r="O39" s="391"/>
      <c r="P39" s="849"/>
    </row>
    <row r="40" spans="1:17">
      <c r="G40" s="501"/>
      <c r="K40" s="849"/>
      <c r="L40" s="391"/>
      <c r="M40" s="391"/>
      <c r="N40" s="391"/>
      <c r="O40" s="391"/>
      <c r="P40" s="849"/>
    </row>
    <row r="41" spans="1:17" ht="21.75">
      <c r="B41" s="143" t="s">
        <v>290</v>
      </c>
      <c r="K41" s="502">
        <f>K20</f>
        <v>0.10860413599999999</v>
      </c>
      <c r="L41" s="503"/>
      <c r="M41" s="503"/>
      <c r="N41" s="503"/>
      <c r="O41" s="503"/>
      <c r="P41" s="502">
        <f>P20</f>
        <v>-0.394395842</v>
      </c>
    </row>
    <row r="42" spans="1:17" ht="21.75">
      <c r="B42" s="143" t="s">
        <v>291</v>
      </c>
      <c r="K42" s="502">
        <f>K25</f>
        <v>0</v>
      </c>
      <c r="L42" s="503"/>
      <c r="M42" s="503"/>
      <c r="N42" s="503"/>
      <c r="O42" s="503"/>
      <c r="P42" s="502">
        <f>P25</f>
        <v>0</v>
      </c>
    </row>
    <row r="43" spans="1:17" ht="21.75">
      <c r="B43" s="143" t="s">
        <v>292</v>
      </c>
      <c r="K43" s="502">
        <f>K37</f>
        <v>-7.7249999999999999E-2</v>
      </c>
      <c r="L43" s="503"/>
      <c r="M43" s="503"/>
      <c r="N43" s="503"/>
      <c r="O43" s="503"/>
      <c r="P43" s="504">
        <f>P37</f>
        <v>-0.26543749999999999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5"/>
  <sheetViews>
    <sheetView view="pageBreakPreview" topLeftCell="B45" zoomScale="70" zoomScaleNormal="75" zoomScaleSheetLayoutView="70" workbookViewId="0">
      <selection activeCell="P29" sqref="P29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customWidth="1"/>
    <col min="12" max="12" width="14.140625" customWidth="1"/>
    <col min="13" max="13" width="13.5703125" customWidth="1"/>
    <col min="14" max="14" width="11.28515625" customWidth="1"/>
    <col min="15" max="15" width="13.42578125" customWidth="1"/>
    <col min="16" max="16" width="12.85546875" customWidth="1"/>
    <col min="17" max="17" width="18.7109375" customWidth="1"/>
    <col min="18" max="18" width="7.5703125" customWidth="1"/>
  </cols>
  <sheetData>
    <row r="1" spans="1:17" ht="26.25">
      <c r="A1" s="1" t="s">
        <v>213</v>
      </c>
    </row>
    <row r="2" spans="1:17" ht="20.25">
      <c r="A2" s="227" t="s">
        <v>214</v>
      </c>
      <c r="P2" s="195" t="str">
        <f>NDPL!Q1</f>
        <v>JULY-2023</v>
      </c>
    </row>
    <row r="3" spans="1:17" ht="18">
      <c r="A3" s="139" t="s">
        <v>307</v>
      </c>
      <c r="B3" s="139"/>
      <c r="C3" s="183"/>
      <c r="D3" s="184"/>
      <c r="E3" s="184"/>
      <c r="F3" s="183"/>
      <c r="G3" s="183"/>
      <c r="H3" s="183"/>
      <c r="I3" s="183"/>
    </row>
    <row r="4" spans="1:17" ht="24" thickBot="1">
      <c r="A4" s="3"/>
      <c r="G4" s="15"/>
      <c r="H4" s="15"/>
      <c r="I4" s="35" t="s">
        <v>351</v>
      </c>
      <c r="J4" s="15"/>
      <c r="K4" s="15"/>
      <c r="L4" s="15"/>
      <c r="M4" s="15"/>
      <c r="N4" s="35" t="s">
        <v>352</v>
      </c>
      <c r="O4" s="15"/>
      <c r="P4" s="15"/>
    </row>
    <row r="5" spans="1:17" ht="39.75" thickTop="1" thickBot="1">
      <c r="A5" s="24" t="s">
        <v>8</v>
      </c>
      <c r="B5" s="21" t="s">
        <v>9</v>
      </c>
      <c r="C5" s="22" t="s">
        <v>1</v>
      </c>
      <c r="D5" s="22" t="s">
        <v>2</v>
      </c>
      <c r="E5" s="22" t="s">
        <v>3</v>
      </c>
      <c r="F5" s="22" t="s">
        <v>10</v>
      </c>
      <c r="G5" s="24" t="str">
        <f>NDPL!G5</f>
        <v>FINAL READING 31/07/2023</v>
      </c>
      <c r="H5" s="22" t="str">
        <f>NDPL!H5</f>
        <v>INTIAL READING 01/07/2023</v>
      </c>
      <c r="I5" s="22" t="s">
        <v>4</v>
      </c>
      <c r="J5" s="22" t="s">
        <v>5</v>
      </c>
      <c r="K5" s="22" t="s">
        <v>6</v>
      </c>
      <c r="L5" s="24" t="str">
        <f>NDPL!G5</f>
        <v>FINAL READING 31/07/2023</v>
      </c>
      <c r="M5" s="22" t="str">
        <f>NDPL!H5</f>
        <v>INTIAL READING 01/07/2023</v>
      </c>
      <c r="N5" s="22" t="s">
        <v>4</v>
      </c>
      <c r="O5" s="22" t="s">
        <v>5</v>
      </c>
      <c r="P5" s="23" t="s">
        <v>6</v>
      </c>
      <c r="Q5" s="23" t="s">
        <v>269</v>
      </c>
    </row>
    <row r="6" spans="1:17" ht="14.25" thickTop="1" thickBot="1"/>
    <row r="7" spans="1:17" ht="14.25" thickTop="1" thickBot="1">
      <c r="A7" s="334"/>
      <c r="B7" s="86"/>
      <c r="C7" s="333"/>
      <c r="D7" s="333"/>
      <c r="E7" s="333"/>
      <c r="F7" s="439"/>
      <c r="G7" s="334"/>
      <c r="H7" s="333"/>
      <c r="I7" s="333"/>
      <c r="J7" s="333"/>
      <c r="K7" s="439"/>
      <c r="L7" s="334"/>
      <c r="M7" s="333"/>
      <c r="N7" s="333"/>
      <c r="O7" s="333"/>
      <c r="P7" s="439"/>
      <c r="Q7" s="390"/>
    </row>
    <row r="8" spans="1:17" ht="19.5">
      <c r="A8" s="683" t="s">
        <v>466</v>
      </c>
      <c r="B8" s="643" t="s">
        <v>256</v>
      </c>
      <c r="C8" s="644"/>
      <c r="D8" s="645"/>
      <c r="E8" s="645"/>
      <c r="F8" s="646"/>
      <c r="G8" s="647"/>
      <c r="H8" s="401"/>
      <c r="I8" s="850"/>
      <c r="J8" s="850"/>
      <c r="K8" s="851"/>
      <c r="L8" s="852"/>
      <c r="M8" s="462"/>
      <c r="N8" s="850"/>
      <c r="O8" s="850"/>
      <c r="P8" s="851"/>
      <c r="Q8" s="661"/>
    </row>
    <row r="9" spans="1:17" ht="18">
      <c r="A9" s="414"/>
      <c r="B9" s="853" t="s">
        <v>257</v>
      </c>
      <c r="C9" s="115" t="s">
        <v>457</v>
      </c>
      <c r="D9" s="89"/>
      <c r="E9" s="87"/>
      <c r="F9" s="88"/>
      <c r="G9" s="505"/>
      <c r="H9" s="351"/>
      <c r="I9" s="289"/>
      <c r="J9" s="289"/>
      <c r="K9" s="854"/>
      <c r="L9" s="290"/>
      <c r="M9" s="289"/>
      <c r="N9" s="289"/>
      <c r="O9" s="289"/>
      <c r="P9" s="854"/>
      <c r="Q9" s="649"/>
    </row>
    <row r="10" spans="1:17" s="324" customFormat="1" ht="18">
      <c r="A10" s="648">
        <v>1</v>
      </c>
      <c r="B10" s="381" t="s">
        <v>253</v>
      </c>
      <c r="C10" s="309">
        <v>4865015</v>
      </c>
      <c r="D10" s="320" t="s">
        <v>12</v>
      </c>
      <c r="E10" s="87" t="s">
        <v>311</v>
      </c>
      <c r="F10" s="382">
        <v>2000</v>
      </c>
      <c r="G10" s="245">
        <v>15508</v>
      </c>
      <c r="H10" s="246">
        <v>15331</v>
      </c>
      <c r="I10" s="232">
        <f>G10-H10</f>
        <v>177</v>
      </c>
      <c r="J10" s="232">
        <f>$F10*I10</f>
        <v>354000</v>
      </c>
      <c r="K10" s="766">
        <f>J10/1000000</f>
        <v>0.35399999999999998</v>
      </c>
      <c r="L10" s="245">
        <v>999993</v>
      </c>
      <c r="M10" s="246">
        <v>1000001</v>
      </c>
      <c r="N10" s="232">
        <f>L10-M10</f>
        <v>-8</v>
      </c>
      <c r="O10" s="232">
        <f>$F10*N10</f>
        <v>-16000</v>
      </c>
      <c r="P10" s="766">
        <f>O10/1000000</f>
        <v>-1.6E-2</v>
      </c>
      <c r="Q10" s="649"/>
    </row>
    <row r="11" spans="1:17" s="701" customFormat="1" ht="18">
      <c r="A11" s="648">
        <v>2</v>
      </c>
      <c r="B11" s="381" t="s">
        <v>255</v>
      </c>
      <c r="C11" s="309">
        <v>4864969</v>
      </c>
      <c r="D11" s="320" t="s">
        <v>12</v>
      </c>
      <c r="E11" s="87" t="s">
        <v>311</v>
      </c>
      <c r="F11" s="309">
        <v>2000</v>
      </c>
      <c r="G11" s="245">
        <v>6573</v>
      </c>
      <c r="H11" s="246">
        <v>6410</v>
      </c>
      <c r="I11" s="232">
        <f>G11-H11</f>
        <v>163</v>
      </c>
      <c r="J11" s="232">
        <f>$F11*I11</f>
        <v>326000</v>
      </c>
      <c r="K11" s="766">
        <f>J11/1000000</f>
        <v>0.32600000000000001</v>
      </c>
      <c r="L11" s="245">
        <v>999992</v>
      </c>
      <c r="M11" s="246">
        <v>1000003</v>
      </c>
      <c r="N11" s="232">
        <f>L11-M11</f>
        <v>-11</v>
      </c>
      <c r="O11" s="232">
        <f>$F11*N11</f>
        <v>-22000</v>
      </c>
      <c r="P11" s="766">
        <f>O11/1000000</f>
        <v>-2.1999999999999999E-2</v>
      </c>
      <c r="Q11" s="650"/>
    </row>
    <row r="12" spans="1:17" ht="15.75">
      <c r="A12" s="427"/>
      <c r="B12" s="351"/>
      <c r="C12" s="351"/>
      <c r="D12" s="351"/>
      <c r="E12" s="351"/>
      <c r="F12" s="351"/>
      <c r="G12" s="245"/>
      <c r="H12" s="397" t="s">
        <v>453</v>
      </c>
      <c r="I12" s="351"/>
      <c r="J12" s="351"/>
      <c r="K12" s="802">
        <f>SUM(K10:K11)</f>
        <v>0.67999999999999994</v>
      </c>
      <c r="L12" s="245"/>
      <c r="M12" s="351"/>
      <c r="N12" s="351"/>
      <c r="O12" s="351"/>
      <c r="P12" s="802">
        <f>SUM(P10:P11)</f>
        <v>-3.7999999999999999E-2</v>
      </c>
      <c r="Q12" s="650"/>
    </row>
    <row r="13" spans="1:17" ht="15.75">
      <c r="A13" s="427"/>
      <c r="B13" s="351"/>
      <c r="C13" s="351"/>
      <c r="D13" s="351"/>
      <c r="E13" s="351"/>
      <c r="F13" s="351"/>
      <c r="G13" s="245"/>
      <c r="H13" s="397" t="s">
        <v>454</v>
      </c>
      <c r="I13" s="351"/>
      <c r="J13" s="64" t="s">
        <v>455</v>
      </c>
      <c r="K13" s="802">
        <f>SUM(NDMC!K32,BYPL!K32)</f>
        <v>-0.51524999999999999</v>
      </c>
      <c r="L13" s="245"/>
      <c r="M13" s="351"/>
      <c r="N13" s="351"/>
      <c r="O13" s="351"/>
      <c r="P13" s="802">
        <f>SUM(NDMC!P32,BYPL!P32)</f>
        <v>0.24299999999999999</v>
      </c>
      <c r="Q13" s="650"/>
    </row>
    <row r="14" spans="1:17" ht="15.75">
      <c r="A14" s="651"/>
      <c r="B14" s="90"/>
      <c r="C14" s="83"/>
      <c r="D14" s="320"/>
      <c r="E14" s="91"/>
      <c r="F14" s="92"/>
      <c r="G14" s="95"/>
      <c r="H14" s="397" t="s">
        <v>456</v>
      </c>
      <c r="I14" s="289"/>
      <c r="J14" s="289"/>
      <c r="K14" s="875">
        <f>SUM(K12,-K13)</f>
        <v>1.1952499999999999</v>
      </c>
      <c r="L14" s="290"/>
      <c r="M14" s="289"/>
      <c r="N14" s="289"/>
      <c r="O14" s="289"/>
      <c r="P14" s="875">
        <f>SUM(P12,-P13)</f>
        <v>-0.28099999999999997</v>
      </c>
      <c r="Q14" s="649"/>
    </row>
    <row r="15" spans="1:17" ht="16.5">
      <c r="A15" s="684"/>
      <c r="B15" s="496" t="s">
        <v>463</v>
      </c>
      <c r="C15" s="377"/>
      <c r="D15" s="378"/>
      <c r="E15" s="378"/>
      <c r="F15" s="379"/>
      <c r="G15" s="95"/>
      <c r="H15" s="67"/>
      <c r="I15" s="232"/>
      <c r="J15" s="232"/>
      <c r="K15" s="771"/>
      <c r="L15" s="245"/>
      <c r="M15" s="246"/>
      <c r="N15" s="232"/>
      <c r="O15" s="232"/>
      <c r="P15" s="771"/>
      <c r="Q15" s="652"/>
    </row>
    <row r="16" spans="1:17" ht="18">
      <c r="A16" s="855"/>
      <c r="B16" s="688" t="s">
        <v>260</v>
      </c>
      <c r="C16" s="856" t="s">
        <v>458</v>
      </c>
      <c r="D16" s="688"/>
      <c r="E16" s="688"/>
      <c r="F16" s="688"/>
      <c r="G16" s="663">
        <v>29.67</v>
      </c>
      <c r="H16" s="688" t="s">
        <v>262</v>
      </c>
      <c r="I16" s="688"/>
      <c r="J16" s="853"/>
      <c r="K16" s="825">
        <f t="shared" ref="K16:K21" si="0">($K$14*G16)/100</f>
        <v>0.35463067500000001</v>
      </c>
      <c r="L16" s="245"/>
      <c r="M16" s="688"/>
      <c r="N16" s="688"/>
      <c r="O16" s="688"/>
      <c r="P16" s="825">
        <f t="shared" ref="P16:P21" si="1">($P$14*G16)/100</f>
        <v>-8.3372700000000008E-2</v>
      </c>
      <c r="Q16" s="664"/>
    </row>
    <row r="17" spans="1:17" ht="18">
      <c r="A17" s="855"/>
      <c r="B17" s="688" t="s">
        <v>312</v>
      </c>
      <c r="C17" s="856" t="s">
        <v>458</v>
      </c>
      <c r="D17" s="688"/>
      <c r="E17" s="688"/>
      <c r="F17" s="688"/>
      <c r="G17" s="663">
        <v>41.53</v>
      </c>
      <c r="H17" s="688" t="s">
        <v>262</v>
      </c>
      <c r="I17" s="688"/>
      <c r="J17" s="853"/>
      <c r="K17" s="825">
        <f t="shared" si="0"/>
        <v>0.49638732499999993</v>
      </c>
      <c r="L17" s="245"/>
      <c r="M17" s="351"/>
      <c r="N17" s="688"/>
      <c r="O17" s="688"/>
      <c r="P17" s="825">
        <f t="shared" si="1"/>
        <v>-0.11669929999999999</v>
      </c>
      <c r="Q17" s="664"/>
    </row>
    <row r="18" spans="1:17" ht="18">
      <c r="A18" s="855"/>
      <c r="B18" s="688" t="s">
        <v>313</v>
      </c>
      <c r="C18" s="856" t="s">
        <v>458</v>
      </c>
      <c r="D18" s="688"/>
      <c r="E18" s="688"/>
      <c r="F18" s="688"/>
      <c r="G18" s="663">
        <v>22.74</v>
      </c>
      <c r="H18" s="688" t="s">
        <v>262</v>
      </c>
      <c r="I18" s="688"/>
      <c r="J18" s="853"/>
      <c r="K18" s="825">
        <f t="shared" si="0"/>
        <v>0.27179984999999995</v>
      </c>
      <c r="L18" s="245"/>
      <c r="M18" s="688"/>
      <c r="N18" s="688"/>
      <c r="O18" s="688"/>
      <c r="P18" s="825">
        <f t="shared" si="1"/>
        <v>-6.3899399999999995E-2</v>
      </c>
      <c r="Q18" s="664"/>
    </row>
    <row r="19" spans="1:17" ht="18">
      <c r="A19" s="855"/>
      <c r="B19" s="688" t="s">
        <v>314</v>
      </c>
      <c r="C19" s="856" t="s">
        <v>458</v>
      </c>
      <c r="D19" s="688"/>
      <c r="E19" s="688"/>
      <c r="F19" s="688"/>
      <c r="G19" s="663">
        <v>4.95</v>
      </c>
      <c r="H19" s="688" t="s">
        <v>262</v>
      </c>
      <c r="I19" s="688"/>
      <c r="J19" s="853"/>
      <c r="K19" s="825">
        <f t="shared" si="0"/>
        <v>5.9164874999999999E-2</v>
      </c>
      <c r="L19" s="245"/>
      <c r="M19" s="688"/>
      <c r="N19" s="688"/>
      <c r="O19" s="688"/>
      <c r="P19" s="825">
        <f t="shared" si="1"/>
        <v>-1.3909499999999998E-2</v>
      </c>
      <c r="Q19" s="664"/>
    </row>
    <row r="20" spans="1:17" ht="18">
      <c r="A20" s="855"/>
      <c r="B20" s="688" t="s">
        <v>315</v>
      </c>
      <c r="C20" s="856" t="s">
        <v>458</v>
      </c>
      <c r="D20" s="688"/>
      <c r="E20" s="688"/>
      <c r="F20" s="688"/>
      <c r="G20" s="663">
        <v>0</v>
      </c>
      <c r="H20" s="688" t="s">
        <v>262</v>
      </c>
      <c r="I20" s="688"/>
      <c r="J20" s="853"/>
      <c r="K20" s="825">
        <f t="shared" si="0"/>
        <v>0</v>
      </c>
      <c r="L20" s="245"/>
      <c r="M20" s="306"/>
      <c r="N20" s="306"/>
      <c r="O20" s="306"/>
      <c r="P20" s="825">
        <f t="shared" si="1"/>
        <v>0</v>
      </c>
      <c r="Q20" s="664"/>
    </row>
    <row r="21" spans="1:17" ht="18">
      <c r="A21" s="855"/>
      <c r="B21" s="688" t="s">
        <v>418</v>
      </c>
      <c r="C21" s="856" t="s">
        <v>458</v>
      </c>
      <c r="D21" s="351"/>
      <c r="E21" s="351"/>
      <c r="F21" s="857"/>
      <c r="G21" s="663">
        <v>0</v>
      </c>
      <c r="H21" s="688" t="s">
        <v>262</v>
      </c>
      <c r="I21" s="351"/>
      <c r="J21" s="801"/>
      <c r="K21" s="825">
        <f t="shared" si="0"/>
        <v>0</v>
      </c>
      <c r="L21" s="245"/>
      <c r="M21" s="352"/>
      <c r="N21" s="352"/>
      <c r="O21" s="352"/>
      <c r="P21" s="825">
        <f t="shared" si="1"/>
        <v>0</v>
      </c>
      <c r="Q21" s="664"/>
    </row>
    <row r="22" spans="1:17" ht="15.75" thickBot="1">
      <c r="A22" s="428"/>
      <c r="B22" s="404"/>
      <c r="C22" s="404"/>
      <c r="D22" s="404"/>
      <c r="E22" s="404"/>
      <c r="F22" s="404"/>
      <c r="G22" s="658"/>
      <c r="H22" s="404"/>
      <c r="I22" s="404"/>
      <c r="J22" s="404"/>
      <c r="K22" s="888"/>
      <c r="L22" s="658"/>
      <c r="M22" s="404"/>
      <c r="N22" s="404"/>
      <c r="O22" s="404"/>
      <c r="P22" s="817"/>
      <c r="Q22" s="665"/>
    </row>
    <row r="23" spans="1:17" ht="13.5" thickBot="1">
      <c r="A23" s="351"/>
      <c r="B23" s="351"/>
      <c r="C23" s="351"/>
      <c r="D23" s="351"/>
      <c r="E23" s="351"/>
      <c r="F23" s="351"/>
      <c r="G23" s="351"/>
      <c r="H23" s="351"/>
      <c r="I23" s="351"/>
      <c r="J23" s="351"/>
      <c r="K23" s="812"/>
      <c r="L23" s="351"/>
      <c r="M23" s="351"/>
      <c r="N23" s="351"/>
      <c r="O23" s="351"/>
      <c r="P23" s="801"/>
      <c r="Q23" s="351"/>
    </row>
    <row r="24" spans="1:17" ht="19.5">
      <c r="A24" s="683" t="s">
        <v>467</v>
      </c>
      <c r="B24" s="643" t="s">
        <v>430</v>
      </c>
      <c r="C24" s="653"/>
      <c r="D24" s="654"/>
      <c r="E24" s="655"/>
      <c r="F24" s="656"/>
      <c r="G24" s="657"/>
      <c r="H24" s="708"/>
      <c r="I24" s="850"/>
      <c r="J24" s="850"/>
      <c r="K24" s="876"/>
      <c r="L24" s="858"/>
      <c r="M24" s="850"/>
      <c r="N24" s="850"/>
      <c r="O24" s="850"/>
      <c r="P24" s="876"/>
      <c r="Q24" s="661"/>
    </row>
    <row r="25" spans="1:17" s="324" customFormat="1" ht="18">
      <c r="A25" s="668">
        <v>1</v>
      </c>
      <c r="B25" s="90" t="s">
        <v>430</v>
      </c>
      <c r="C25" s="309">
        <v>5297458</v>
      </c>
      <c r="D25" s="550" t="s">
        <v>12</v>
      </c>
      <c r="E25" s="550" t="s">
        <v>311</v>
      </c>
      <c r="F25" s="382">
        <v>-100</v>
      </c>
      <c r="G25" s="245">
        <v>419780</v>
      </c>
      <c r="H25" s="246">
        <v>419895</v>
      </c>
      <c r="I25" s="232">
        <f>G25-H25</f>
        <v>-115</v>
      </c>
      <c r="J25" s="232">
        <f>$F25*I25</f>
        <v>11500</v>
      </c>
      <c r="K25" s="766">
        <f>J25/1000000</f>
        <v>1.15E-2</v>
      </c>
      <c r="L25" s="245">
        <v>987539</v>
      </c>
      <c r="M25" s="246">
        <v>987908</v>
      </c>
      <c r="N25" s="232">
        <f>L25-M25</f>
        <v>-369</v>
      </c>
      <c r="O25" s="232">
        <f>$F25*N25</f>
        <v>36900</v>
      </c>
      <c r="P25" s="766">
        <f>O25/1000000</f>
        <v>3.6900000000000002E-2</v>
      </c>
      <c r="Q25" s="650" t="s">
        <v>519</v>
      </c>
    </row>
    <row r="26" spans="1:17" s="605" customFormat="1" ht="18">
      <c r="A26" s="668"/>
      <c r="B26" s="90"/>
      <c r="C26" s="309">
        <v>4864884</v>
      </c>
      <c r="D26" s="550" t="s">
        <v>12</v>
      </c>
      <c r="E26" s="550" t="s">
        <v>311</v>
      </c>
      <c r="F26" s="382">
        <v>-1000</v>
      </c>
      <c r="G26" s="245">
        <v>999887</v>
      </c>
      <c r="H26" s="246">
        <v>1000000</v>
      </c>
      <c r="I26" s="232">
        <f>G26-H26</f>
        <v>-113</v>
      </c>
      <c r="J26" s="232">
        <f>$F26*I26</f>
        <v>113000</v>
      </c>
      <c r="K26" s="766">
        <f>J26/1000000</f>
        <v>0.113</v>
      </c>
      <c r="L26" s="245">
        <v>999678</v>
      </c>
      <c r="M26" s="246">
        <v>1000000</v>
      </c>
      <c r="N26" s="232">
        <f>L26-M26</f>
        <v>-322</v>
      </c>
      <c r="O26" s="232">
        <f>$F26*N26</f>
        <v>322000</v>
      </c>
      <c r="P26" s="766">
        <f>O26/1000000</f>
        <v>0.32200000000000001</v>
      </c>
      <c r="Q26" s="649" t="s">
        <v>508</v>
      </c>
    </row>
    <row r="27" spans="1:17" s="324" customFormat="1" ht="18">
      <c r="A27" s="648"/>
      <c r="B27" s="90"/>
      <c r="C27" s="309"/>
      <c r="D27" s="550"/>
      <c r="E27" s="550"/>
      <c r="F27" s="382"/>
      <c r="G27" s="397" t="s">
        <v>459</v>
      </c>
      <c r="H27" s="351"/>
      <c r="I27" s="232"/>
      <c r="J27" s="232"/>
      <c r="K27" s="771">
        <f>K25+K26</f>
        <v>0.1245</v>
      </c>
      <c r="L27" s="245"/>
      <c r="M27" s="246"/>
      <c r="N27" s="232"/>
      <c r="O27" s="232"/>
      <c r="P27" s="771">
        <f>P25+P26</f>
        <v>0.3589</v>
      </c>
      <c r="Q27" s="649"/>
    </row>
    <row r="28" spans="1:17" s="324" customFormat="1" ht="16.5">
      <c r="A28" s="684"/>
      <c r="B28" s="496" t="s">
        <v>464</v>
      </c>
      <c r="C28" s="377"/>
      <c r="D28" s="378"/>
      <c r="E28" s="378"/>
      <c r="F28" s="379"/>
      <c r="G28" s="245"/>
      <c r="H28" s="67"/>
      <c r="I28" s="232"/>
      <c r="J28" s="232"/>
      <c r="K28" s="771"/>
      <c r="L28" s="245"/>
      <c r="M28" s="246"/>
      <c r="N28" s="232"/>
      <c r="O28" s="232"/>
      <c r="P28" s="771"/>
      <c r="Q28" s="649"/>
    </row>
    <row r="29" spans="1:17" s="324" customFormat="1" ht="18">
      <c r="A29" s="855"/>
      <c r="B29" s="688" t="s">
        <v>260</v>
      </c>
      <c r="C29" s="856" t="s">
        <v>458</v>
      </c>
      <c r="D29" s="688"/>
      <c r="E29" s="688"/>
      <c r="F29" s="688"/>
      <c r="G29" s="663">
        <v>29.2</v>
      </c>
      <c r="H29" s="688" t="s">
        <v>262</v>
      </c>
      <c r="I29" s="688"/>
      <c r="J29" s="853"/>
      <c r="K29" s="825">
        <f t="shared" ref="K29:K34" si="2">($K$27*G29)/100</f>
        <v>3.6353999999999997E-2</v>
      </c>
      <c r="L29" s="663"/>
      <c r="M29" s="688"/>
      <c r="N29" s="688"/>
      <c r="O29" s="688"/>
      <c r="P29" s="825">
        <f t="shared" ref="P29:P34" si="3">($P$27*G29)/100</f>
        <v>0.1047988</v>
      </c>
      <c r="Q29" s="649"/>
    </row>
    <row r="30" spans="1:17" s="324" customFormat="1" ht="18">
      <c r="A30" s="855"/>
      <c r="B30" s="688" t="s">
        <v>312</v>
      </c>
      <c r="C30" s="856" t="s">
        <v>458</v>
      </c>
      <c r="D30" s="688"/>
      <c r="E30" s="688"/>
      <c r="F30" s="688"/>
      <c r="G30" s="663">
        <v>41.81</v>
      </c>
      <c r="H30" s="688" t="s">
        <v>262</v>
      </c>
      <c r="I30" s="688"/>
      <c r="J30" s="853"/>
      <c r="K30" s="825">
        <f t="shared" si="2"/>
        <v>5.2053450000000001E-2</v>
      </c>
      <c r="L30" s="663"/>
      <c r="M30" s="351"/>
      <c r="N30" s="688"/>
      <c r="O30" s="688"/>
      <c r="P30" s="825">
        <f t="shared" si="3"/>
        <v>0.15005609</v>
      </c>
      <c r="Q30" s="649"/>
    </row>
    <row r="31" spans="1:17" s="324" customFormat="1" ht="18">
      <c r="A31" s="855"/>
      <c r="B31" s="688" t="s">
        <v>313</v>
      </c>
      <c r="C31" s="856" t="s">
        <v>458</v>
      </c>
      <c r="D31" s="688"/>
      <c r="E31" s="688"/>
      <c r="F31" s="688"/>
      <c r="G31" s="663">
        <v>23.9</v>
      </c>
      <c r="H31" s="688" t="s">
        <v>262</v>
      </c>
      <c r="I31" s="688"/>
      <c r="J31" s="853"/>
      <c r="K31" s="825">
        <f t="shared" si="2"/>
        <v>2.9755499999999997E-2</v>
      </c>
      <c r="L31" s="663"/>
      <c r="M31" s="688"/>
      <c r="N31" s="688"/>
      <c r="O31" s="688"/>
      <c r="P31" s="825">
        <f t="shared" si="3"/>
        <v>8.5777099999999995E-2</v>
      </c>
      <c r="Q31" s="649"/>
    </row>
    <row r="32" spans="1:17" s="324" customFormat="1" ht="18">
      <c r="A32" s="855"/>
      <c r="B32" s="688" t="s">
        <v>314</v>
      </c>
      <c r="C32" s="856" t="s">
        <v>458</v>
      </c>
      <c r="D32" s="688"/>
      <c r="E32" s="688"/>
      <c r="F32" s="688"/>
      <c r="G32" s="663">
        <v>5.09</v>
      </c>
      <c r="H32" s="688" t="s">
        <v>262</v>
      </c>
      <c r="I32" s="688"/>
      <c r="J32" s="853"/>
      <c r="K32" s="825">
        <f t="shared" si="2"/>
        <v>6.3370499999999995E-3</v>
      </c>
      <c r="L32" s="663"/>
      <c r="M32" s="688"/>
      <c r="N32" s="688"/>
      <c r="O32" s="688"/>
      <c r="P32" s="825">
        <f t="shared" si="3"/>
        <v>1.8268009999999998E-2</v>
      </c>
      <c r="Q32" s="649"/>
    </row>
    <row r="33" spans="1:17" s="324" customFormat="1" ht="18">
      <c r="A33" s="855"/>
      <c r="B33" s="688" t="s">
        <v>315</v>
      </c>
      <c r="C33" s="856" t="s">
        <v>458</v>
      </c>
      <c r="D33" s="688"/>
      <c r="E33" s="688"/>
      <c r="F33" s="688"/>
      <c r="G33" s="663">
        <v>0</v>
      </c>
      <c r="H33" s="688" t="s">
        <v>262</v>
      </c>
      <c r="I33" s="688"/>
      <c r="J33" s="853"/>
      <c r="K33" s="825">
        <f t="shared" si="2"/>
        <v>0</v>
      </c>
      <c r="L33" s="663"/>
      <c r="M33" s="688"/>
      <c r="N33" s="688"/>
      <c r="O33" s="688"/>
      <c r="P33" s="825">
        <f t="shared" si="3"/>
        <v>0</v>
      </c>
      <c r="Q33" s="649"/>
    </row>
    <row r="34" spans="1:17" s="324" customFormat="1" ht="18.75" thickBot="1">
      <c r="A34" s="859"/>
      <c r="B34" s="860" t="s">
        <v>418</v>
      </c>
      <c r="C34" s="861" t="s">
        <v>458</v>
      </c>
      <c r="D34" s="404"/>
      <c r="E34" s="404"/>
      <c r="F34" s="862"/>
      <c r="G34" s="666">
        <v>0</v>
      </c>
      <c r="H34" s="860" t="s">
        <v>262</v>
      </c>
      <c r="I34" s="404"/>
      <c r="J34" s="817"/>
      <c r="K34" s="877">
        <f t="shared" si="2"/>
        <v>0</v>
      </c>
      <c r="L34" s="666"/>
      <c r="M34" s="404"/>
      <c r="N34" s="404"/>
      <c r="O34" s="404"/>
      <c r="P34" s="877">
        <f t="shared" si="3"/>
        <v>0</v>
      </c>
      <c r="Q34" s="659"/>
    </row>
    <row r="35" spans="1:17" s="324" customFormat="1" ht="18.75" thickBot="1">
      <c r="A35" s="204"/>
      <c r="B35" s="863"/>
      <c r="C35" s="864"/>
      <c r="D35" s="865"/>
      <c r="E35" s="865"/>
      <c r="F35" s="866"/>
      <c r="G35" s="867"/>
      <c r="H35" s="863"/>
      <c r="I35" s="865"/>
      <c r="J35" s="868"/>
      <c r="K35" s="886"/>
      <c r="L35" s="865"/>
      <c r="M35" s="865"/>
      <c r="N35" s="865"/>
      <c r="O35" s="865"/>
      <c r="P35" s="878"/>
      <c r="Q35" s="351"/>
    </row>
    <row r="36" spans="1:17" ht="19.5">
      <c r="A36" s="683" t="s">
        <v>468</v>
      </c>
      <c r="B36" s="643" t="s">
        <v>299</v>
      </c>
      <c r="C36" s="401"/>
      <c r="D36" s="401"/>
      <c r="E36" s="401"/>
      <c r="F36" s="401"/>
      <c r="G36" s="660"/>
      <c r="H36" s="401"/>
      <c r="I36" s="401"/>
      <c r="J36" s="401"/>
      <c r="K36" s="889"/>
      <c r="L36" s="660"/>
      <c r="M36" s="401"/>
      <c r="N36" s="401"/>
      <c r="O36" s="401"/>
      <c r="P36" s="673"/>
      <c r="Q36" s="661"/>
    </row>
    <row r="37" spans="1:17" s="324" customFormat="1">
      <c r="A37" s="427"/>
      <c r="B37" s="93" t="s">
        <v>303</v>
      </c>
      <c r="C37" s="94" t="s">
        <v>252</v>
      </c>
      <c r="D37" s="351"/>
      <c r="E37" s="351"/>
      <c r="F37" s="499"/>
      <c r="G37" s="505"/>
      <c r="H37" s="351"/>
      <c r="I37" s="351"/>
      <c r="J37" s="351"/>
      <c r="K37" s="890"/>
      <c r="L37" s="505"/>
      <c r="M37" s="351"/>
      <c r="N37" s="351"/>
      <c r="O37" s="351"/>
      <c r="P37" s="879"/>
      <c r="Q37" s="649"/>
    </row>
    <row r="38" spans="1:17" s="324" customFormat="1" ht="16.5">
      <c r="A38" s="668">
        <v>1</v>
      </c>
      <c r="B38" s="351" t="s">
        <v>300</v>
      </c>
      <c r="C38" s="352">
        <v>5100238</v>
      </c>
      <c r="D38" s="91" t="s">
        <v>12</v>
      </c>
      <c r="E38" s="91" t="s">
        <v>254</v>
      </c>
      <c r="F38" s="353">
        <v>-750</v>
      </c>
      <c r="G38" s="245">
        <v>190379</v>
      </c>
      <c r="H38" s="246">
        <v>189754</v>
      </c>
      <c r="I38" s="232">
        <f>G38-H38</f>
        <v>625</v>
      </c>
      <c r="J38" s="232">
        <f>$F38*I38</f>
        <v>-468750</v>
      </c>
      <c r="K38" s="766">
        <f>J38/1000000</f>
        <v>-0.46875</v>
      </c>
      <c r="L38" s="245">
        <v>999739</v>
      </c>
      <c r="M38" s="246">
        <v>999739</v>
      </c>
      <c r="N38" s="232">
        <f>L38-M38</f>
        <v>0</v>
      </c>
      <c r="O38" s="232">
        <f>$F38*N38</f>
        <v>0</v>
      </c>
      <c r="P38" s="766">
        <f>O38/1000000</f>
        <v>0</v>
      </c>
      <c r="Q38" s="650"/>
    </row>
    <row r="39" spans="1:17" s="324" customFormat="1" ht="16.5">
      <c r="A39" s="668">
        <v>2</v>
      </c>
      <c r="B39" s="351" t="s">
        <v>301</v>
      </c>
      <c r="C39" s="352">
        <v>4902490</v>
      </c>
      <c r="D39" s="91" t="s">
        <v>12</v>
      </c>
      <c r="E39" s="91" t="s">
        <v>254</v>
      </c>
      <c r="F39" s="353">
        <v>-1000</v>
      </c>
      <c r="G39" s="245">
        <v>4977</v>
      </c>
      <c r="H39" s="246">
        <v>4339</v>
      </c>
      <c r="I39" s="232">
        <f>G39-H39</f>
        <v>638</v>
      </c>
      <c r="J39" s="232">
        <f>$F39*I39</f>
        <v>-638000</v>
      </c>
      <c r="K39" s="766">
        <f>J39/1000000</f>
        <v>-0.63800000000000001</v>
      </c>
      <c r="L39" s="245">
        <v>1000004</v>
      </c>
      <c r="M39" s="246">
        <v>999998</v>
      </c>
      <c r="N39" s="232">
        <f>L39-M39</f>
        <v>6</v>
      </c>
      <c r="O39" s="232">
        <f>$F39*N39</f>
        <v>-6000</v>
      </c>
      <c r="P39" s="766">
        <f>O39/1000000</f>
        <v>-6.0000000000000001E-3</v>
      </c>
      <c r="Q39" s="649"/>
    </row>
    <row r="40" spans="1:17" s="380" customFormat="1" ht="16.5">
      <c r="A40" s="669">
        <v>3</v>
      </c>
      <c r="B40" s="376" t="s">
        <v>302</v>
      </c>
      <c r="C40" s="377">
        <v>4902483</v>
      </c>
      <c r="D40" s="378" t="s">
        <v>12</v>
      </c>
      <c r="E40" s="378" t="s">
        <v>254</v>
      </c>
      <c r="F40" s="379">
        <v>-750</v>
      </c>
      <c r="G40" s="245">
        <v>992935</v>
      </c>
      <c r="H40" s="246">
        <v>993195</v>
      </c>
      <c r="I40" s="232">
        <f>G40-H40</f>
        <v>-260</v>
      </c>
      <c r="J40" s="232">
        <f>$F40*I40</f>
        <v>195000</v>
      </c>
      <c r="K40" s="766">
        <f>J40/1000000</f>
        <v>0.19500000000000001</v>
      </c>
      <c r="L40" s="245">
        <v>999398</v>
      </c>
      <c r="M40" s="246">
        <v>999391</v>
      </c>
      <c r="N40" s="232">
        <f>L40-M40</f>
        <v>7</v>
      </c>
      <c r="O40" s="232">
        <f>$F40*N40</f>
        <v>-5250</v>
      </c>
      <c r="P40" s="766">
        <f>O40/1000000</f>
        <v>-5.2500000000000003E-3</v>
      </c>
      <c r="Q40" s="652"/>
    </row>
    <row r="41" spans="1:17" s="380" customFormat="1" ht="16.5">
      <c r="A41" s="684"/>
      <c r="B41" s="376"/>
      <c r="C41" s="377"/>
      <c r="D41" s="378"/>
      <c r="E41" s="378"/>
      <c r="F41" s="379"/>
      <c r="G41" s="245"/>
      <c r="H41" s="376"/>
      <c r="I41" s="67" t="s">
        <v>460</v>
      </c>
      <c r="J41" s="232"/>
      <c r="K41" s="771">
        <f>SUM(K38:K40)</f>
        <v>-0.91174999999999984</v>
      </c>
      <c r="L41" s="245"/>
      <c r="M41" s="246"/>
      <c r="N41" s="232"/>
      <c r="O41" s="232"/>
      <c r="P41" s="771">
        <f>SUM(P38:P40)</f>
        <v>-1.125E-2</v>
      </c>
      <c r="Q41" s="652"/>
    </row>
    <row r="42" spans="1:17" s="380" customFormat="1" ht="16.5">
      <c r="A42" s="684"/>
      <c r="B42" s="496" t="s">
        <v>465</v>
      </c>
      <c r="C42" s="377"/>
      <c r="D42" s="378"/>
      <c r="E42" s="378"/>
      <c r="F42" s="379"/>
      <c r="G42" s="245"/>
      <c r="H42" s="67"/>
      <c r="I42" s="232"/>
      <c r="J42" s="232"/>
      <c r="K42" s="771"/>
      <c r="L42" s="245"/>
      <c r="M42" s="246"/>
      <c r="N42" s="232"/>
      <c r="O42" s="232"/>
      <c r="P42" s="771"/>
      <c r="Q42" s="652"/>
    </row>
    <row r="43" spans="1:17" s="380" customFormat="1" ht="18">
      <c r="A43" s="855"/>
      <c r="B43" s="688" t="s">
        <v>260</v>
      </c>
      <c r="C43" s="856" t="s">
        <v>458</v>
      </c>
      <c r="D43" s="688"/>
      <c r="E43" s="688"/>
      <c r="F43" s="688"/>
      <c r="G43" s="663">
        <v>19.28</v>
      </c>
      <c r="H43" s="688" t="s">
        <v>262</v>
      </c>
      <c r="I43" s="688"/>
      <c r="J43" s="853"/>
      <c r="K43" s="825">
        <f t="shared" ref="K43:K48" si="4">($K$41*G43)/100</f>
        <v>-0.17578539999999998</v>
      </c>
      <c r="L43" s="663"/>
      <c r="M43" s="688"/>
      <c r="N43" s="688"/>
      <c r="O43" s="688"/>
      <c r="P43" s="825">
        <f t="shared" ref="P43:P48" si="5">($P$41*G43)/100</f>
        <v>-2.1689999999999999E-3</v>
      </c>
      <c r="Q43" s="652"/>
    </row>
    <row r="44" spans="1:17" s="380" customFormat="1" ht="18">
      <c r="A44" s="855"/>
      <c r="B44" s="688" t="s">
        <v>312</v>
      </c>
      <c r="C44" s="856" t="s">
        <v>458</v>
      </c>
      <c r="D44" s="688"/>
      <c r="E44" s="688"/>
      <c r="F44" s="688"/>
      <c r="G44" s="663">
        <v>28.29</v>
      </c>
      <c r="H44" s="688" t="s">
        <v>262</v>
      </c>
      <c r="I44" s="688"/>
      <c r="J44" s="853"/>
      <c r="K44" s="825">
        <f t="shared" si="4"/>
        <v>-0.25793407499999993</v>
      </c>
      <c r="L44" s="663"/>
      <c r="M44" s="351"/>
      <c r="N44" s="688"/>
      <c r="O44" s="688"/>
      <c r="P44" s="825">
        <f t="shared" si="5"/>
        <v>-3.1826250000000001E-3</v>
      </c>
      <c r="Q44" s="652"/>
    </row>
    <row r="45" spans="1:17" s="380" customFormat="1" ht="18">
      <c r="A45" s="855"/>
      <c r="B45" s="688" t="s">
        <v>313</v>
      </c>
      <c r="C45" s="856" t="s">
        <v>458</v>
      </c>
      <c r="D45" s="688"/>
      <c r="E45" s="688"/>
      <c r="F45" s="688"/>
      <c r="G45" s="663">
        <v>16.07</v>
      </c>
      <c r="H45" s="688" t="s">
        <v>262</v>
      </c>
      <c r="I45" s="688"/>
      <c r="J45" s="853"/>
      <c r="K45" s="825">
        <f t="shared" si="4"/>
        <v>-0.14651822499999997</v>
      </c>
      <c r="L45" s="663"/>
      <c r="M45" s="688"/>
      <c r="N45" s="688"/>
      <c r="O45" s="688"/>
      <c r="P45" s="825">
        <f t="shared" si="5"/>
        <v>-1.8078749999999998E-3</v>
      </c>
      <c r="Q45" s="652"/>
    </row>
    <row r="46" spans="1:17" s="380" customFormat="1" ht="18">
      <c r="A46" s="855"/>
      <c r="B46" s="688" t="s">
        <v>314</v>
      </c>
      <c r="C46" s="856" t="s">
        <v>458</v>
      </c>
      <c r="D46" s="688"/>
      <c r="E46" s="688"/>
      <c r="F46" s="688"/>
      <c r="G46" s="663">
        <v>30.3</v>
      </c>
      <c r="H46" s="688" t="s">
        <v>262</v>
      </c>
      <c r="I46" s="688"/>
      <c r="J46" s="853"/>
      <c r="K46" s="825">
        <f t="shared" si="4"/>
        <v>-0.27626024999999993</v>
      </c>
      <c r="L46" s="663"/>
      <c r="M46" s="688"/>
      <c r="N46" s="688"/>
      <c r="O46" s="688"/>
      <c r="P46" s="825">
        <f t="shared" si="5"/>
        <v>-3.4087499999999999E-3</v>
      </c>
      <c r="Q46" s="652"/>
    </row>
    <row r="47" spans="1:17" s="380" customFormat="1" ht="18">
      <c r="A47" s="855"/>
      <c r="B47" s="688" t="s">
        <v>315</v>
      </c>
      <c r="C47" s="856" t="s">
        <v>458</v>
      </c>
      <c r="D47" s="688"/>
      <c r="E47" s="688"/>
      <c r="F47" s="688"/>
      <c r="G47" s="663">
        <v>6.06</v>
      </c>
      <c r="H47" s="688" t="s">
        <v>262</v>
      </c>
      <c r="I47" s="688"/>
      <c r="J47" s="853"/>
      <c r="K47" s="825">
        <f t="shared" si="4"/>
        <v>-5.525204999999999E-2</v>
      </c>
      <c r="L47" s="663"/>
      <c r="M47" s="688"/>
      <c r="N47" s="688"/>
      <c r="O47" s="688"/>
      <c r="P47" s="825">
        <f t="shared" si="5"/>
        <v>-6.8174999999999996E-4</v>
      </c>
      <c r="Q47" s="652"/>
    </row>
    <row r="48" spans="1:17" s="380" customFormat="1" ht="18.75" thickBot="1">
      <c r="A48" s="859"/>
      <c r="B48" s="860" t="s">
        <v>418</v>
      </c>
      <c r="C48" s="861" t="s">
        <v>458</v>
      </c>
      <c r="D48" s="404"/>
      <c r="E48" s="404"/>
      <c r="F48" s="862"/>
      <c r="G48" s="666">
        <v>0</v>
      </c>
      <c r="H48" s="860" t="s">
        <v>262</v>
      </c>
      <c r="I48" s="404"/>
      <c r="J48" s="817"/>
      <c r="K48" s="877">
        <f t="shared" si="4"/>
        <v>0</v>
      </c>
      <c r="L48" s="666"/>
      <c r="M48" s="404"/>
      <c r="N48" s="404"/>
      <c r="O48" s="404"/>
      <c r="P48" s="877">
        <f t="shared" si="5"/>
        <v>0</v>
      </c>
      <c r="Q48" s="662"/>
    </row>
    <row r="49" spans="1:17" s="380" customFormat="1" ht="18.75" thickBot="1">
      <c r="A49" s="204"/>
      <c r="B49" s="688"/>
      <c r="C49" s="856"/>
      <c r="D49" s="351"/>
      <c r="E49" s="351"/>
      <c r="F49" s="857"/>
      <c r="G49" s="670"/>
      <c r="H49" s="688"/>
      <c r="I49" s="351"/>
      <c r="J49" s="801"/>
      <c r="K49" s="825"/>
      <c r="L49" s="670"/>
      <c r="M49" s="351"/>
      <c r="N49" s="351"/>
      <c r="O49" s="351"/>
      <c r="P49" s="886"/>
      <c r="Q49" s="376"/>
    </row>
    <row r="50" spans="1:17" s="380" customFormat="1" ht="19.5" customHeight="1">
      <c r="A50" s="683" t="s">
        <v>469</v>
      </c>
      <c r="B50" s="667" t="s">
        <v>461</v>
      </c>
      <c r="C50" s="671"/>
      <c r="D50" s="401"/>
      <c r="E50" s="401"/>
      <c r="F50" s="709"/>
      <c r="G50" s="710"/>
      <c r="H50" s="672"/>
      <c r="I50" s="401"/>
      <c r="J50" s="673"/>
      <c r="K50" s="891"/>
      <c r="L50" s="401"/>
      <c r="M50" s="401"/>
      <c r="N50" s="401"/>
      <c r="O50" s="401"/>
      <c r="P50" s="892"/>
      <c r="Q50" s="674"/>
    </row>
    <row r="51" spans="1:17" s="324" customFormat="1" ht="18">
      <c r="A51" s="668">
        <v>1</v>
      </c>
      <c r="B51" s="584" t="s">
        <v>431</v>
      </c>
      <c r="C51" s="309">
        <v>5295115</v>
      </c>
      <c r="D51" s="550" t="s">
        <v>12</v>
      </c>
      <c r="E51" s="550" t="s">
        <v>311</v>
      </c>
      <c r="F51" s="382">
        <v>-100</v>
      </c>
      <c r="G51" s="245">
        <v>327137</v>
      </c>
      <c r="H51" s="246">
        <v>328403</v>
      </c>
      <c r="I51" s="232">
        <f>G51-H51</f>
        <v>-1266</v>
      </c>
      <c r="J51" s="232">
        <f>$F51*I51</f>
        <v>126600</v>
      </c>
      <c r="K51" s="880">
        <f>J51/1000000</f>
        <v>0.12659999999999999</v>
      </c>
      <c r="L51" s="246">
        <v>984104</v>
      </c>
      <c r="M51" s="246">
        <v>984121</v>
      </c>
      <c r="N51" s="232">
        <f>L51-M51</f>
        <v>-17</v>
      </c>
      <c r="O51" s="232">
        <f>$F51*N51</f>
        <v>1700</v>
      </c>
      <c r="P51" s="766">
        <f>O51/1000000</f>
        <v>1.6999999999999999E-3</v>
      </c>
      <c r="Q51" s="649"/>
    </row>
    <row r="52" spans="1:17" s="324" customFormat="1" ht="18">
      <c r="A52" s="651"/>
      <c r="B52" s="584"/>
      <c r="C52" s="309"/>
      <c r="D52" s="550"/>
      <c r="E52" s="550"/>
      <c r="F52" s="382"/>
      <c r="G52" s="245"/>
      <c r="H52" s="376"/>
      <c r="I52" s="67" t="s">
        <v>462</v>
      </c>
      <c r="J52" s="232"/>
      <c r="K52" s="881">
        <f>K51</f>
        <v>0.12659999999999999</v>
      </c>
      <c r="L52" s="246"/>
      <c r="M52" s="246"/>
      <c r="N52" s="232"/>
      <c r="O52" s="232"/>
      <c r="P52" s="771">
        <f>P51</f>
        <v>1.6999999999999999E-3</v>
      </c>
      <c r="Q52" s="649"/>
    </row>
    <row r="53" spans="1:17" s="324" customFormat="1" ht="16.5">
      <c r="A53" s="651"/>
      <c r="B53" s="496" t="s">
        <v>520</v>
      </c>
      <c r="C53" s="377"/>
      <c r="D53" s="378"/>
      <c r="E53" s="378"/>
      <c r="F53" s="379"/>
      <c r="G53" s="245"/>
      <c r="H53" s="67"/>
      <c r="I53" s="232"/>
      <c r="J53" s="232"/>
      <c r="K53" s="881"/>
      <c r="L53" s="246"/>
      <c r="M53" s="246"/>
      <c r="N53" s="232"/>
      <c r="O53" s="232"/>
      <c r="P53" s="771"/>
      <c r="Q53" s="649"/>
    </row>
    <row r="54" spans="1:17" s="324" customFormat="1" ht="18">
      <c r="A54" s="651"/>
      <c r="B54" s="688" t="s">
        <v>260</v>
      </c>
      <c r="C54" s="856" t="s">
        <v>261</v>
      </c>
      <c r="D54" s="688"/>
      <c r="E54" s="688"/>
      <c r="F54" s="869"/>
      <c r="G54" s="663">
        <v>29.628299999999999</v>
      </c>
      <c r="H54" s="688" t="s">
        <v>262</v>
      </c>
      <c r="I54" s="205"/>
      <c r="J54" s="306"/>
      <c r="K54" s="882">
        <f t="shared" ref="K54:K59" si="6">($K$52*G54)/100</f>
        <v>3.7509427799999995E-2</v>
      </c>
      <c r="L54" s="670"/>
      <c r="M54" s="688"/>
      <c r="N54" s="688"/>
      <c r="O54" s="306"/>
      <c r="P54" s="825">
        <f>($P$52*G54)/100</f>
        <v>5.0368109999999989E-4</v>
      </c>
      <c r="Q54" s="689"/>
    </row>
    <row r="55" spans="1:17" s="324" customFormat="1" ht="18">
      <c r="A55" s="651"/>
      <c r="B55" s="688" t="s">
        <v>312</v>
      </c>
      <c r="C55" s="856" t="s">
        <v>261</v>
      </c>
      <c r="D55" s="688"/>
      <c r="E55" s="688"/>
      <c r="F55" s="869"/>
      <c r="G55" s="663">
        <v>43.694699999999997</v>
      </c>
      <c r="H55" s="688" t="s">
        <v>262</v>
      </c>
      <c r="I55" s="670"/>
      <c r="J55" s="306"/>
      <c r="K55" s="882">
        <f t="shared" si="6"/>
        <v>5.5317490199999993E-2</v>
      </c>
      <c r="L55" s="670"/>
      <c r="M55" s="351"/>
      <c r="N55" s="688"/>
      <c r="O55" s="306"/>
      <c r="P55" s="825">
        <f>($P$52*G55)/100</f>
        <v>7.4280989999999996E-4</v>
      </c>
      <c r="Q55" s="689"/>
    </row>
    <row r="56" spans="1:17" s="324" customFormat="1" ht="18">
      <c r="A56" s="651"/>
      <c r="B56" s="688" t="s">
        <v>313</v>
      </c>
      <c r="C56" s="856" t="s">
        <v>261</v>
      </c>
      <c r="D56" s="688"/>
      <c r="E56" s="688"/>
      <c r="F56" s="869"/>
      <c r="G56" s="663">
        <v>21.7151</v>
      </c>
      <c r="H56" s="688" t="s">
        <v>262</v>
      </c>
      <c r="I56" s="205"/>
      <c r="J56" s="306"/>
      <c r="K56" s="882">
        <f t="shared" si="6"/>
        <v>2.7491316599999996E-2</v>
      </c>
      <c r="L56" s="670"/>
      <c r="M56" s="688"/>
      <c r="N56" s="688"/>
      <c r="O56" s="306"/>
      <c r="P56" s="825">
        <f>($P$52*G56)/100</f>
        <v>3.6915669999999995E-4</v>
      </c>
      <c r="Q56" s="689"/>
    </row>
    <row r="57" spans="1:17" s="324" customFormat="1" ht="18">
      <c r="A57" s="651"/>
      <c r="B57" s="688" t="s">
        <v>314</v>
      </c>
      <c r="C57" s="856" t="s">
        <v>261</v>
      </c>
      <c r="D57" s="688"/>
      <c r="E57" s="688"/>
      <c r="F57" s="869"/>
      <c r="G57" s="663">
        <v>3.8799000000000001</v>
      </c>
      <c r="H57" s="688" t="s">
        <v>262</v>
      </c>
      <c r="I57" s="205"/>
      <c r="J57" s="306"/>
      <c r="K57" s="882">
        <f t="shared" si="6"/>
        <v>4.9119533999999994E-3</v>
      </c>
      <c r="L57" s="670"/>
      <c r="M57" s="688"/>
      <c r="N57" s="688"/>
      <c r="O57" s="306"/>
      <c r="P57" s="825">
        <f>($P$52*G57)/100</f>
        <v>6.5958300000000002E-5</v>
      </c>
      <c r="Q57" s="689"/>
    </row>
    <row r="58" spans="1:17" s="324" customFormat="1" ht="18">
      <c r="A58" s="651"/>
      <c r="B58" s="688" t="s">
        <v>315</v>
      </c>
      <c r="C58" s="856" t="s">
        <v>261</v>
      </c>
      <c r="D58" s="688"/>
      <c r="E58" s="688"/>
      <c r="F58" s="869"/>
      <c r="G58" s="663">
        <v>0.65800000000000003</v>
      </c>
      <c r="H58" s="688" t="s">
        <v>262</v>
      </c>
      <c r="I58" s="205"/>
      <c r="J58" s="306"/>
      <c r="K58" s="882">
        <f t="shared" si="6"/>
        <v>8.3302799999999998E-4</v>
      </c>
      <c r="L58" s="670"/>
      <c r="M58" s="688"/>
      <c r="N58" s="688"/>
      <c r="O58" s="306"/>
      <c r="P58" s="825">
        <f>($P$52*G58)/100</f>
        <v>1.1185999999999999E-5</v>
      </c>
      <c r="Q58" s="689"/>
    </row>
    <row r="59" spans="1:17" s="324" customFormat="1" ht="18.75" thickBot="1">
      <c r="A59" s="675"/>
      <c r="B59" s="860" t="s">
        <v>418</v>
      </c>
      <c r="C59" s="861" t="s">
        <v>261</v>
      </c>
      <c r="D59" s="404"/>
      <c r="E59" s="404"/>
      <c r="F59" s="870"/>
      <c r="G59" s="666">
        <v>0.42399999999999999</v>
      </c>
      <c r="H59" s="860" t="s">
        <v>262</v>
      </c>
      <c r="I59" s="685"/>
      <c r="J59" s="685"/>
      <c r="K59" s="883">
        <f t="shared" si="6"/>
        <v>5.3678399999999989E-4</v>
      </c>
      <c r="L59" s="696"/>
      <c r="M59" s="404"/>
      <c r="N59" s="404"/>
      <c r="O59" s="686"/>
      <c r="P59" s="777">
        <f>($P$52*G54)/100</f>
        <v>5.0368109999999989E-4</v>
      </c>
      <c r="Q59" s="690"/>
    </row>
    <row r="60" spans="1:17" s="324" customFormat="1" ht="18">
      <c r="A60" s="64"/>
      <c r="B60" s="688"/>
      <c r="C60" s="871"/>
      <c r="D60" s="351"/>
      <c r="E60" s="351"/>
      <c r="F60" s="857"/>
      <c r="G60" s="670"/>
      <c r="H60" s="688"/>
      <c r="I60" s="351"/>
      <c r="J60" s="801"/>
      <c r="K60" s="825"/>
      <c r="L60" s="670"/>
      <c r="M60" s="351"/>
      <c r="N60" s="351"/>
      <c r="O60" s="351"/>
      <c r="P60" s="825"/>
      <c r="Q60" s="351"/>
    </row>
    <row r="61" spans="1:17" s="324" customFormat="1" ht="20.25" thickBot="1">
      <c r="A61" s="692" t="s">
        <v>470</v>
      </c>
      <c r="B61" s="907" t="s">
        <v>473</v>
      </c>
      <c r="C61" s="907"/>
      <c r="D61" s="907"/>
      <c r="E61" s="907"/>
      <c r="F61" s="862"/>
      <c r="G61" s="696"/>
      <c r="H61" s="860"/>
      <c r="I61" s="404"/>
      <c r="J61" s="817"/>
      <c r="K61" s="877"/>
      <c r="L61" s="696"/>
      <c r="M61" s="404"/>
      <c r="N61" s="404"/>
      <c r="O61" s="404"/>
      <c r="P61" s="825"/>
      <c r="Q61" s="404"/>
    </row>
    <row r="62" spans="1:17" s="324" customFormat="1" ht="36">
      <c r="A62" s="693">
        <v>1</v>
      </c>
      <c r="B62" s="712" t="s">
        <v>473</v>
      </c>
      <c r="C62" s="711" t="s">
        <v>452</v>
      </c>
      <c r="D62" s="742" t="s">
        <v>439</v>
      </c>
      <c r="E62" s="713" t="s">
        <v>311</v>
      </c>
      <c r="F62" s="872">
        <v>-240000</v>
      </c>
      <c r="G62" s="714">
        <v>-1.53</v>
      </c>
      <c r="H62" s="715">
        <v>-1.53</v>
      </c>
      <c r="I62" s="716">
        <f>G62-H62</f>
        <v>0</v>
      </c>
      <c r="J62" s="716">
        <f>$F62*I62</f>
        <v>0</v>
      </c>
      <c r="K62" s="884">
        <f>J62/1000000</f>
        <v>0</v>
      </c>
      <c r="L62" s="694">
        <v>-16.920000000000002</v>
      </c>
      <c r="M62" s="695">
        <v>-11.34</v>
      </c>
      <c r="N62" s="346">
        <f>L62-M62</f>
        <v>-5.5800000000000018</v>
      </c>
      <c r="O62" s="346">
        <f>$F62*N62</f>
        <v>1339200.0000000005</v>
      </c>
      <c r="P62" s="884">
        <f>O62/1000000</f>
        <v>1.3392000000000004</v>
      </c>
      <c r="Q62" s="697"/>
    </row>
    <row r="63" spans="1:17" s="324" customFormat="1" ht="16.5">
      <c r="A63" s="684"/>
      <c r="B63" s="496" t="s">
        <v>464</v>
      </c>
      <c r="C63" s="377"/>
      <c r="D63" s="378"/>
      <c r="E63" s="378"/>
      <c r="F63" s="379"/>
      <c r="G63" s="245"/>
      <c r="H63" s="67"/>
      <c r="I63" s="232"/>
      <c r="J63" s="232"/>
      <c r="K63" s="881"/>
      <c r="L63" s="245"/>
      <c r="M63" s="246"/>
      <c r="N63" s="232"/>
      <c r="O63" s="232"/>
      <c r="P63" s="881"/>
      <c r="Q63" s="328"/>
    </row>
    <row r="64" spans="1:17" s="324" customFormat="1" ht="18">
      <c r="A64" s="855"/>
      <c r="B64" s="688" t="s">
        <v>260</v>
      </c>
      <c r="C64" s="856" t="s">
        <v>458</v>
      </c>
      <c r="D64" s="688"/>
      <c r="E64" s="688"/>
      <c r="F64" s="688"/>
      <c r="G64" s="663">
        <v>30.09</v>
      </c>
      <c r="H64" s="688" t="s">
        <v>262</v>
      </c>
      <c r="I64" s="688"/>
      <c r="J64" s="853"/>
      <c r="K64" s="882">
        <f t="shared" ref="K64:K69" si="7">($K$62*G64)/100</f>
        <v>0</v>
      </c>
      <c r="L64" s="663"/>
      <c r="M64" s="688"/>
      <c r="N64" s="688"/>
      <c r="O64" s="688"/>
      <c r="P64" s="882">
        <f t="shared" ref="P64:P69" si="8">($P$62*G64)/100</f>
        <v>0.40296528000000009</v>
      </c>
      <c r="Q64" s="328"/>
    </row>
    <row r="65" spans="1:256" s="324" customFormat="1" ht="18">
      <c r="A65" s="855"/>
      <c r="B65" s="688" t="s">
        <v>312</v>
      </c>
      <c r="C65" s="856" t="s">
        <v>458</v>
      </c>
      <c r="D65" s="688"/>
      <c r="E65" s="688"/>
      <c r="F65" s="688"/>
      <c r="G65" s="663">
        <v>41.72</v>
      </c>
      <c r="H65" s="688" t="s">
        <v>262</v>
      </c>
      <c r="I65" s="688"/>
      <c r="J65" s="853"/>
      <c r="K65" s="882">
        <f t="shared" si="7"/>
        <v>0</v>
      </c>
      <c r="L65" s="663"/>
      <c r="M65" s="351"/>
      <c r="N65" s="688"/>
      <c r="O65" s="688"/>
      <c r="P65" s="882">
        <f t="shared" si="8"/>
        <v>0.55871424000000014</v>
      </c>
      <c r="Q65" s="328"/>
    </row>
    <row r="66" spans="1:256" s="324" customFormat="1" ht="18">
      <c r="A66" s="855"/>
      <c r="B66" s="688" t="s">
        <v>313</v>
      </c>
      <c r="C66" s="856" t="s">
        <v>458</v>
      </c>
      <c r="D66" s="688"/>
      <c r="E66" s="688"/>
      <c r="F66" s="688"/>
      <c r="G66" s="663">
        <v>23.33</v>
      </c>
      <c r="H66" s="688" t="s">
        <v>262</v>
      </c>
      <c r="I66" s="688"/>
      <c r="J66" s="853"/>
      <c r="K66" s="882">
        <f t="shared" si="7"/>
        <v>0</v>
      </c>
      <c r="L66" s="663"/>
      <c r="M66" s="688"/>
      <c r="N66" s="688"/>
      <c r="O66" s="688"/>
      <c r="P66" s="882">
        <f t="shared" si="8"/>
        <v>0.31243536000000005</v>
      </c>
      <c r="Q66" s="328"/>
    </row>
    <row r="67" spans="1:256" s="324" customFormat="1" ht="18">
      <c r="A67" s="855"/>
      <c r="B67" s="688" t="s">
        <v>314</v>
      </c>
      <c r="C67" s="856" t="s">
        <v>458</v>
      </c>
      <c r="D67" s="688"/>
      <c r="E67" s="688"/>
      <c r="F67" s="688"/>
      <c r="G67" s="663">
        <v>4.8600000000000003</v>
      </c>
      <c r="H67" s="688" t="s">
        <v>262</v>
      </c>
      <c r="I67" s="688"/>
      <c r="J67" s="853"/>
      <c r="K67" s="882">
        <f t="shared" si="7"/>
        <v>0</v>
      </c>
      <c r="L67" s="663"/>
      <c r="M67" s="688"/>
      <c r="N67" s="688"/>
      <c r="O67" s="688"/>
      <c r="P67" s="882">
        <f t="shared" si="8"/>
        <v>6.5085120000000024E-2</v>
      </c>
      <c r="Q67" s="328"/>
    </row>
    <row r="68" spans="1:256" s="324" customFormat="1" ht="18">
      <c r="A68" s="855"/>
      <c r="B68" s="688" t="s">
        <v>315</v>
      </c>
      <c r="C68" s="856" t="s">
        <v>458</v>
      </c>
      <c r="D68" s="688"/>
      <c r="E68" s="688"/>
      <c r="F68" s="688"/>
      <c r="G68" s="663">
        <v>0</v>
      </c>
      <c r="H68" s="688" t="s">
        <v>262</v>
      </c>
      <c r="I68" s="688"/>
      <c r="J68" s="853"/>
      <c r="K68" s="882">
        <f t="shared" si="7"/>
        <v>0</v>
      </c>
      <c r="L68" s="663"/>
      <c r="M68" s="688"/>
      <c r="N68" s="688"/>
      <c r="O68" s="688"/>
      <c r="P68" s="882">
        <f t="shared" si="8"/>
        <v>0</v>
      </c>
      <c r="Q68" s="328"/>
    </row>
    <row r="69" spans="1:256" s="324" customFormat="1" ht="18.75" thickBot="1">
      <c r="A69" s="859"/>
      <c r="B69" s="860" t="s">
        <v>418</v>
      </c>
      <c r="C69" s="861" t="s">
        <v>458</v>
      </c>
      <c r="D69" s="404"/>
      <c r="E69" s="404"/>
      <c r="F69" s="862"/>
      <c r="G69" s="666">
        <v>0</v>
      </c>
      <c r="H69" s="860" t="s">
        <v>262</v>
      </c>
      <c r="I69" s="404"/>
      <c r="J69" s="817"/>
      <c r="K69" s="885">
        <f t="shared" si="7"/>
        <v>0</v>
      </c>
      <c r="L69" s="666"/>
      <c r="M69" s="404"/>
      <c r="N69" s="404"/>
      <c r="O69" s="404"/>
      <c r="P69" s="885">
        <f t="shared" si="8"/>
        <v>0</v>
      </c>
      <c r="Q69" s="698"/>
    </row>
    <row r="70" spans="1:256" s="324" customFormat="1" ht="18.75" thickBot="1">
      <c r="A70" s="855"/>
      <c r="B70" s="688"/>
      <c r="C70" s="856"/>
      <c r="D70" s="351"/>
      <c r="E70" s="351"/>
      <c r="F70" s="857"/>
      <c r="G70" s="717"/>
      <c r="H70" s="688"/>
      <c r="I70" s="351"/>
      <c r="J70" s="801"/>
      <c r="K70" s="886"/>
      <c r="L70" s="670"/>
      <c r="M70" s="351"/>
      <c r="N70" s="351"/>
      <c r="O70" s="351"/>
      <c r="P70" s="886"/>
      <c r="Q70" s="499"/>
    </row>
    <row r="71" spans="1:256" s="380" customFormat="1" ht="19.5">
      <c r="A71" s="683" t="s">
        <v>474</v>
      </c>
      <c r="B71" s="873" t="s">
        <v>475</v>
      </c>
      <c r="C71" s="676"/>
      <c r="D71" s="677"/>
      <c r="E71" s="677"/>
      <c r="F71" s="676"/>
      <c r="G71" s="246"/>
      <c r="H71" s="679"/>
      <c r="I71" s="680"/>
      <c r="J71" s="680"/>
      <c r="K71" s="887"/>
      <c r="L71" s="660"/>
      <c r="M71" s="678"/>
      <c r="N71" s="680"/>
      <c r="O71" s="680"/>
      <c r="P71" s="887"/>
      <c r="Q71" s="697"/>
    </row>
    <row r="72" spans="1:256" s="380" customFormat="1" ht="18">
      <c r="A72" s="855" t="s">
        <v>259</v>
      </c>
      <c r="B72" s="688" t="s">
        <v>260</v>
      </c>
      <c r="C72" s="376"/>
      <c r="D72" s="688"/>
      <c r="E72" s="688"/>
      <c r="F72" s="204" t="s">
        <v>455</v>
      </c>
      <c r="G72" s="663"/>
      <c r="H72" s="688"/>
      <c r="I72" s="688"/>
      <c r="J72" s="853"/>
      <c r="K72" s="825">
        <f t="shared" ref="K72:K77" si="9">SUM(K16,K29,K43,K54,K64)</f>
        <v>0.25270870280000002</v>
      </c>
      <c r="L72" s="663"/>
      <c r="M72" s="688"/>
      <c r="N72" s="688"/>
      <c r="O72" s="688"/>
      <c r="P72" s="825">
        <f t="shared" ref="P72:P77" si="10">SUM(P16,P29,P43,P54,P64)</f>
        <v>0.42272606110000011</v>
      </c>
      <c r="Q72" s="328"/>
      <c r="R72" s="315"/>
      <c r="S72" s="316"/>
      <c r="T72" s="315"/>
      <c r="U72" s="315"/>
      <c r="V72" s="315"/>
      <c r="W72" s="140"/>
      <c r="X72" s="315"/>
      <c r="Y72" s="315"/>
      <c r="Z72" s="317"/>
      <c r="AA72" s="315"/>
      <c r="AB72" s="315"/>
      <c r="AC72" s="315"/>
      <c r="AD72" s="315"/>
      <c r="AE72" s="315"/>
      <c r="AF72" s="315"/>
      <c r="AG72" s="314"/>
      <c r="AH72" s="315"/>
      <c r="AI72" s="316"/>
      <c r="AJ72" s="315"/>
      <c r="AK72" s="315"/>
      <c r="AL72" s="315"/>
      <c r="AM72" s="140"/>
      <c r="AN72" s="315"/>
      <c r="AO72" s="315"/>
      <c r="AP72" s="317"/>
      <c r="AQ72" s="315"/>
      <c r="AR72" s="315"/>
      <c r="AS72" s="315"/>
      <c r="AT72" s="315"/>
      <c r="AU72" s="315"/>
      <c r="AV72" s="315"/>
      <c r="AW72" s="314"/>
      <c r="AX72" s="315"/>
      <c r="AY72" s="316"/>
      <c r="AZ72" s="315"/>
      <c r="BA72" s="315"/>
      <c r="BB72" s="315"/>
      <c r="BC72" s="140"/>
      <c r="BD72" s="315"/>
      <c r="BE72" s="315"/>
      <c r="BF72" s="317"/>
      <c r="BG72" s="315"/>
      <c r="BH72" s="315"/>
      <c r="BI72" s="315"/>
      <c r="BJ72" s="315"/>
      <c r="BK72" s="315"/>
      <c r="BL72" s="315"/>
      <c r="BM72" s="314"/>
      <c r="BN72" s="315"/>
      <c r="BO72" s="316"/>
      <c r="BP72" s="315"/>
      <c r="BQ72" s="315"/>
      <c r="BR72" s="315"/>
      <c r="BS72" s="140"/>
      <c r="BT72" s="315"/>
      <c r="BU72" s="315"/>
      <c r="BV72" s="317"/>
      <c r="BW72" s="315"/>
      <c r="BX72" s="315"/>
      <c r="BY72" s="315"/>
      <c r="BZ72" s="315"/>
      <c r="CA72" s="315"/>
      <c r="CB72" s="315"/>
      <c r="CC72" s="314"/>
      <c r="CD72" s="315"/>
      <c r="CE72" s="316"/>
      <c r="CF72" s="315"/>
      <c r="CG72" s="315"/>
      <c r="CH72" s="315"/>
      <c r="CI72" s="140"/>
      <c r="CJ72" s="315"/>
      <c r="CK72" s="315"/>
      <c r="CL72" s="317"/>
      <c r="CM72" s="315"/>
      <c r="CN72" s="315"/>
      <c r="CO72" s="315"/>
      <c r="CP72" s="315"/>
      <c r="CQ72" s="315"/>
      <c r="CR72" s="315"/>
      <c r="CS72" s="314"/>
      <c r="CT72" s="315"/>
      <c r="CU72" s="316"/>
      <c r="CV72" s="315"/>
      <c r="CW72" s="315"/>
      <c r="CX72" s="315"/>
      <c r="CY72" s="140"/>
      <c r="CZ72" s="315"/>
      <c r="DA72" s="315"/>
      <c r="DB72" s="317"/>
      <c r="DC72" s="315"/>
      <c r="DD72" s="315"/>
      <c r="DE72" s="315"/>
      <c r="DF72" s="315"/>
      <c r="DG72" s="315"/>
      <c r="DH72" s="315"/>
      <c r="DI72" s="314"/>
      <c r="DJ72" s="315"/>
      <c r="DK72" s="316"/>
      <c r="DL72" s="315"/>
      <c r="DM72" s="315"/>
      <c r="DN72" s="315"/>
      <c r="DO72" s="140"/>
      <c r="DP72" s="315"/>
      <c r="DQ72" s="315"/>
      <c r="DR72" s="317"/>
      <c r="DS72" s="315"/>
      <c r="DT72" s="315"/>
      <c r="DU72" s="315"/>
      <c r="DV72" s="315"/>
      <c r="DW72" s="315"/>
      <c r="DX72" s="315"/>
      <c r="DY72" s="314"/>
      <c r="DZ72" s="315"/>
      <c r="EA72" s="316"/>
      <c r="EB72" s="315"/>
      <c r="EC72" s="315"/>
      <c r="ED72" s="315"/>
      <c r="EE72" s="140"/>
      <c r="EF72" s="315"/>
      <c r="EG72" s="315"/>
      <c r="EH72" s="317"/>
      <c r="EI72" s="315"/>
      <c r="EJ72" s="315"/>
      <c r="EK72" s="315"/>
      <c r="EL72" s="315"/>
      <c r="EM72" s="315"/>
      <c r="EN72" s="315"/>
      <c r="EO72" s="314"/>
      <c r="EP72" s="315"/>
      <c r="EQ72" s="316"/>
      <c r="ER72" s="315"/>
      <c r="ES72" s="315"/>
      <c r="ET72" s="315"/>
      <c r="EU72" s="140"/>
      <c r="EV72" s="315"/>
      <c r="EW72" s="315"/>
      <c r="EX72" s="317"/>
      <c r="EY72" s="315"/>
      <c r="EZ72" s="315"/>
      <c r="FA72" s="315"/>
      <c r="FB72" s="315"/>
      <c r="FC72" s="315"/>
      <c r="FD72" s="315"/>
      <c r="FE72" s="314"/>
      <c r="FF72" s="315"/>
      <c r="FG72" s="316"/>
      <c r="FH72" s="315"/>
      <c r="FI72" s="315"/>
      <c r="FJ72" s="315"/>
      <c r="FK72" s="140"/>
      <c r="FL72" s="315"/>
      <c r="FM72" s="315"/>
      <c r="FN72" s="317"/>
      <c r="FO72" s="315"/>
      <c r="FP72" s="315"/>
      <c r="FQ72" s="315"/>
      <c r="FR72" s="315"/>
      <c r="FS72" s="315"/>
      <c r="FT72" s="315"/>
      <c r="FU72" s="314"/>
      <c r="FV72" s="315"/>
      <c r="FW72" s="316"/>
      <c r="FX72" s="315"/>
      <c r="FY72" s="315"/>
      <c r="FZ72" s="315"/>
      <c r="GA72" s="140"/>
      <c r="GB72" s="315"/>
      <c r="GC72" s="315"/>
      <c r="GD72" s="317"/>
      <c r="GE72" s="315"/>
      <c r="GF72" s="315"/>
      <c r="GG72" s="315"/>
      <c r="GH72" s="315"/>
      <c r="GI72" s="315"/>
      <c r="GJ72" s="315"/>
      <c r="GK72" s="314"/>
      <c r="GL72" s="315"/>
      <c r="GM72" s="316"/>
      <c r="GN72" s="315"/>
      <c r="GO72" s="315"/>
      <c r="GP72" s="315"/>
      <c r="GQ72" s="140"/>
      <c r="GR72" s="315"/>
      <c r="GS72" s="315"/>
      <c r="GT72" s="317"/>
      <c r="GU72" s="315"/>
      <c r="GV72" s="315"/>
      <c r="GW72" s="315"/>
      <c r="GX72" s="315"/>
      <c r="GY72" s="315"/>
      <c r="GZ72" s="315"/>
      <c r="HA72" s="314"/>
      <c r="HB72" s="315"/>
      <c r="HC72" s="316"/>
      <c r="HD72" s="315"/>
      <c r="HE72" s="315"/>
      <c r="HF72" s="315"/>
      <c r="HG72" s="140"/>
      <c r="HH72" s="315"/>
      <c r="HI72" s="315"/>
      <c r="HJ72" s="317"/>
      <c r="HK72" s="315"/>
      <c r="HL72" s="315"/>
      <c r="HM72" s="315"/>
      <c r="HN72" s="315"/>
      <c r="HO72" s="315"/>
      <c r="HP72" s="315"/>
      <c r="HQ72" s="314"/>
      <c r="HR72" s="315"/>
      <c r="HS72" s="316"/>
      <c r="HT72" s="315"/>
      <c r="HU72" s="315"/>
      <c r="HV72" s="315"/>
      <c r="HW72" s="140"/>
      <c r="HX72" s="315"/>
      <c r="HY72" s="315"/>
      <c r="HZ72" s="317"/>
      <c r="IA72" s="315"/>
      <c r="IB72" s="315"/>
      <c r="IC72" s="315"/>
      <c r="ID72" s="315"/>
      <c r="IE72" s="315"/>
      <c r="IF72" s="315"/>
      <c r="IG72" s="314"/>
      <c r="IH72" s="315"/>
      <c r="II72" s="316"/>
      <c r="IJ72" s="315"/>
      <c r="IK72" s="315"/>
      <c r="IL72" s="315"/>
      <c r="IM72" s="140"/>
      <c r="IN72" s="315"/>
      <c r="IO72" s="315"/>
      <c r="IP72" s="317"/>
      <c r="IQ72" s="315"/>
      <c r="IR72" s="315"/>
      <c r="IS72" s="315"/>
      <c r="IT72" s="315"/>
      <c r="IU72" s="315"/>
      <c r="IV72" s="315"/>
    </row>
    <row r="73" spans="1:256" s="380" customFormat="1" ht="18">
      <c r="A73" s="855" t="s">
        <v>263</v>
      </c>
      <c r="B73" s="688" t="s">
        <v>312</v>
      </c>
      <c r="C73" s="376"/>
      <c r="D73" s="688"/>
      <c r="E73" s="688"/>
      <c r="F73" s="204" t="s">
        <v>455</v>
      </c>
      <c r="G73" s="663"/>
      <c r="H73" s="688"/>
      <c r="I73" s="688"/>
      <c r="J73" s="853"/>
      <c r="K73" s="825">
        <f t="shared" si="9"/>
        <v>0.34582419020000005</v>
      </c>
      <c r="L73" s="663"/>
      <c r="M73" s="351"/>
      <c r="N73" s="688"/>
      <c r="O73" s="688"/>
      <c r="P73" s="825">
        <f t="shared" si="10"/>
        <v>0.58963121490000014</v>
      </c>
      <c r="Q73" s="328"/>
      <c r="R73" s="315"/>
      <c r="S73" s="316"/>
      <c r="T73" s="315"/>
      <c r="U73" s="315"/>
      <c r="V73" s="315"/>
      <c r="W73" s="140"/>
      <c r="X73" s="315"/>
      <c r="Y73" s="315"/>
      <c r="Z73" s="317"/>
      <c r="AA73" s="315"/>
      <c r="AB73" s="315"/>
      <c r="AC73"/>
      <c r="AD73" s="315"/>
      <c r="AE73" s="315"/>
      <c r="AF73" s="315"/>
      <c r="AG73" s="314"/>
      <c r="AH73" s="315"/>
      <c r="AI73" s="316"/>
      <c r="AJ73" s="315"/>
      <c r="AK73" s="315"/>
      <c r="AL73" s="315"/>
      <c r="AM73" s="140"/>
      <c r="AN73" s="315"/>
      <c r="AO73" s="315"/>
      <c r="AP73" s="317"/>
      <c r="AQ73" s="315"/>
      <c r="AR73" s="315"/>
      <c r="AS73"/>
      <c r="AT73" s="315"/>
      <c r="AU73" s="315"/>
      <c r="AV73" s="315"/>
      <c r="AW73" s="314"/>
      <c r="AX73" s="315"/>
      <c r="AY73" s="316"/>
      <c r="AZ73" s="315"/>
      <c r="BA73" s="315"/>
      <c r="BB73" s="315"/>
      <c r="BC73" s="140"/>
      <c r="BD73" s="315"/>
      <c r="BE73" s="315"/>
      <c r="BF73" s="317"/>
      <c r="BG73" s="315"/>
      <c r="BH73" s="315"/>
      <c r="BI73"/>
      <c r="BJ73" s="315"/>
      <c r="BK73" s="315"/>
      <c r="BL73" s="315"/>
      <c r="BM73" s="314"/>
      <c r="BN73" s="315"/>
      <c r="BO73" s="316"/>
      <c r="BP73" s="315"/>
      <c r="BQ73" s="315"/>
      <c r="BR73" s="315"/>
      <c r="BS73" s="140"/>
      <c r="BT73" s="315"/>
      <c r="BU73" s="315"/>
      <c r="BV73" s="317"/>
      <c r="BW73" s="315"/>
      <c r="BX73" s="315"/>
      <c r="BY73"/>
      <c r="BZ73" s="315"/>
      <c r="CA73" s="315"/>
      <c r="CB73" s="315"/>
      <c r="CC73" s="314"/>
      <c r="CD73" s="315"/>
      <c r="CE73" s="316"/>
      <c r="CF73" s="315"/>
      <c r="CG73" s="315"/>
      <c r="CH73" s="315"/>
      <c r="CI73" s="140"/>
      <c r="CJ73" s="315"/>
      <c r="CK73" s="315"/>
      <c r="CL73" s="317"/>
      <c r="CM73" s="315"/>
      <c r="CN73" s="315"/>
      <c r="CO73"/>
      <c r="CP73" s="315"/>
      <c r="CQ73" s="315"/>
      <c r="CR73" s="315"/>
      <c r="CS73" s="314"/>
      <c r="CT73" s="315"/>
      <c r="CU73" s="316"/>
      <c r="CV73" s="315"/>
      <c r="CW73" s="315"/>
      <c r="CX73" s="315"/>
      <c r="CY73" s="140"/>
      <c r="CZ73" s="315"/>
      <c r="DA73" s="315"/>
      <c r="DB73" s="317"/>
      <c r="DC73" s="315"/>
      <c r="DD73" s="315"/>
      <c r="DE73"/>
      <c r="DF73" s="315"/>
      <c r="DG73" s="315"/>
      <c r="DH73" s="315"/>
      <c r="DI73" s="314"/>
      <c r="DJ73" s="315"/>
      <c r="DK73" s="316"/>
      <c r="DL73" s="315"/>
      <c r="DM73" s="315"/>
      <c r="DN73" s="315"/>
      <c r="DO73" s="140"/>
      <c r="DP73" s="315"/>
      <c r="DQ73" s="315"/>
      <c r="DR73" s="317"/>
      <c r="DS73" s="315"/>
      <c r="DT73" s="315"/>
      <c r="DU73"/>
      <c r="DV73" s="315"/>
      <c r="DW73" s="315"/>
      <c r="DX73" s="315"/>
      <c r="DY73" s="314"/>
      <c r="DZ73" s="315"/>
      <c r="EA73" s="316"/>
      <c r="EB73" s="315"/>
      <c r="EC73" s="315"/>
      <c r="ED73" s="315"/>
      <c r="EE73" s="140"/>
      <c r="EF73" s="315"/>
      <c r="EG73" s="315"/>
      <c r="EH73" s="317"/>
      <c r="EI73" s="315"/>
      <c r="EJ73" s="315"/>
      <c r="EK73"/>
      <c r="EL73" s="315"/>
      <c r="EM73" s="315"/>
      <c r="EN73" s="315"/>
      <c r="EO73" s="314"/>
      <c r="EP73" s="315"/>
      <c r="EQ73" s="316"/>
      <c r="ER73" s="315"/>
      <c r="ES73" s="315"/>
      <c r="ET73" s="315"/>
      <c r="EU73" s="140"/>
      <c r="EV73" s="315"/>
      <c r="EW73" s="315"/>
      <c r="EX73" s="317"/>
      <c r="EY73" s="315"/>
      <c r="EZ73" s="315"/>
      <c r="FA73"/>
      <c r="FB73" s="315"/>
      <c r="FC73" s="315"/>
      <c r="FD73" s="315"/>
      <c r="FE73" s="314"/>
      <c r="FF73" s="315"/>
      <c r="FG73" s="316"/>
      <c r="FH73" s="315"/>
      <c r="FI73" s="315"/>
      <c r="FJ73" s="315"/>
      <c r="FK73" s="140"/>
      <c r="FL73" s="315"/>
      <c r="FM73" s="315"/>
      <c r="FN73" s="317"/>
      <c r="FO73" s="315"/>
      <c r="FP73" s="315"/>
      <c r="FQ73"/>
      <c r="FR73" s="315"/>
      <c r="FS73" s="315"/>
      <c r="FT73" s="315"/>
      <c r="FU73" s="314"/>
      <c r="FV73" s="315"/>
      <c r="FW73" s="316"/>
      <c r="FX73" s="315"/>
      <c r="FY73" s="315"/>
      <c r="FZ73" s="315"/>
      <c r="GA73" s="140"/>
      <c r="GB73" s="315"/>
      <c r="GC73" s="315"/>
      <c r="GD73" s="317"/>
      <c r="GE73" s="315"/>
      <c r="GF73" s="315"/>
      <c r="GG73"/>
      <c r="GH73" s="315"/>
      <c r="GI73" s="315"/>
      <c r="GJ73" s="315"/>
      <c r="GK73" s="314"/>
      <c r="GL73" s="315"/>
      <c r="GM73" s="316"/>
      <c r="GN73" s="315"/>
      <c r="GO73" s="315"/>
      <c r="GP73" s="315"/>
      <c r="GQ73" s="140"/>
      <c r="GR73" s="315"/>
      <c r="GS73" s="315"/>
      <c r="GT73" s="317"/>
      <c r="GU73" s="315"/>
      <c r="GV73" s="315"/>
      <c r="GW73"/>
      <c r="GX73" s="315"/>
      <c r="GY73" s="315"/>
      <c r="GZ73" s="315"/>
      <c r="HA73" s="314"/>
      <c r="HB73" s="315"/>
      <c r="HC73" s="316"/>
      <c r="HD73" s="315"/>
      <c r="HE73" s="315"/>
      <c r="HF73" s="315"/>
      <c r="HG73" s="140"/>
      <c r="HH73" s="315"/>
      <c r="HI73" s="315"/>
      <c r="HJ73" s="317"/>
      <c r="HK73" s="315"/>
      <c r="HL73" s="315"/>
      <c r="HM73"/>
      <c r="HN73" s="315"/>
      <c r="HO73" s="315"/>
      <c r="HP73" s="315"/>
      <c r="HQ73" s="314"/>
      <c r="HR73" s="315"/>
      <c r="HS73" s="316"/>
      <c r="HT73" s="315"/>
      <c r="HU73" s="315"/>
      <c r="HV73" s="315"/>
      <c r="HW73" s="140"/>
      <c r="HX73" s="315"/>
      <c r="HY73" s="315"/>
      <c r="HZ73" s="317"/>
      <c r="IA73" s="315"/>
      <c r="IB73" s="315"/>
      <c r="IC73"/>
      <c r="ID73" s="315"/>
      <c r="IE73" s="315"/>
      <c r="IF73" s="315"/>
      <c r="IG73" s="314"/>
      <c r="IH73" s="315"/>
      <c r="II73" s="316"/>
      <c r="IJ73" s="315"/>
      <c r="IK73" s="315"/>
      <c r="IL73" s="315"/>
      <c r="IM73" s="140"/>
      <c r="IN73" s="315"/>
      <c r="IO73" s="315"/>
      <c r="IP73" s="317"/>
      <c r="IQ73" s="315"/>
      <c r="IR73" s="315"/>
      <c r="IS73"/>
      <c r="IT73" s="315"/>
      <c r="IU73" s="315"/>
      <c r="IV73" s="315"/>
    </row>
    <row r="74" spans="1:256" s="380" customFormat="1" ht="18">
      <c r="A74" s="855" t="s">
        <v>264</v>
      </c>
      <c r="B74" s="688" t="s">
        <v>313</v>
      </c>
      <c r="C74" s="376"/>
      <c r="D74" s="688"/>
      <c r="E74" s="688"/>
      <c r="F74" s="204" t="s">
        <v>455</v>
      </c>
      <c r="G74" s="663"/>
      <c r="H74" s="688"/>
      <c r="I74" s="688"/>
      <c r="J74" s="853"/>
      <c r="K74" s="825">
        <f t="shared" si="9"/>
        <v>0.18252844159999998</v>
      </c>
      <c r="L74" s="663"/>
      <c r="M74" s="688"/>
      <c r="N74" s="688"/>
      <c r="O74" s="688"/>
      <c r="P74" s="825">
        <f t="shared" si="10"/>
        <v>0.33287434170000008</v>
      </c>
      <c r="Q74" s="328"/>
      <c r="R74" s="315"/>
      <c r="S74" s="316"/>
      <c r="T74" s="315"/>
      <c r="U74" s="315"/>
      <c r="V74" s="315"/>
      <c r="W74" s="140"/>
      <c r="X74" s="315"/>
      <c r="Y74" s="315"/>
      <c r="Z74" s="317"/>
      <c r="AA74" s="315"/>
      <c r="AB74" s="315"/>
      <c r="AC74" s="315"/>
      <c r="AD74" s="315"/>
      <c r="AE74" s="315"/>
      <c r="AF74" s="315"/>
      <c r="AG74" s="314"/>
      <c r="AH74" s="315"/>
      <c r="AI74" s="316"/>
      <c r="AJ74" s="315"/>
      <c r="AK74" s="315"/>
      <c r="AL74" s="315"/>
      <c r="AM74" s="140"/>
      <c r="AN74" s="315"/>
      <c r="AO74" s="315"/>
      <c r="AP74" s="317"/>
      <c r="AQ74" s="315"/>
      <c r="AR74" s="315"/>
      <c r="AS74" s="315"/>
      <c r="AT74" s="315"/>
      <c r="AU74" s="315"/>
      <c r="AV74" s="315"/>
      <c r="AW74" s="314"/>
      <c r="AX74" s="315"/>
      <c r="AY74" s="316"/>
      <c r="AZ74" s="315"/>
      <c r="BA74" s="315"/>
      <c r="BB74" s="315"/>
      <c r="BC74" s="140"/>
      <c r="BD74" s="315"/>
      <c r="BE74" s="315"/>
      <c r="BF74" s="317"/>
      <c r="BG74" s="315"/>
      <c r="BH74" s="315"/>
      <c r="BI74" s="315"/>
      <c r="BJ74" s="315"/>
      <c r="BK74" s="315"/>
      <c r="BL74" s="315"/>
      <c r="BM74" s="314"/>
      <c r="BN74" s="315"/>
      <c r="BO74" s="316"/>
      <c r="BP74" s="315"/>
      <c r="BQ74" s="315"/>
      <c r="BR74" s="315"/>
      <c r="BS74" s="140"/>
      <c r="BT74" s="315"/>
      <c r="BU74" s="315"/>
      <c r="BV74" s="317"/>
      <c r="BW74" s="315"/>
      <c r="BX74" s="315"/>
      <c r="BY74" s="315"/>
      <c r="BZ74" s="315"/>
      <c r="CA74" s="315"/>
      <c r="CB74" s="315"/>
      <c r="CC74" s="314"/>
      <c r="CD74" s="315"/>
      <c r="CE74" s="316"/>
      <c r="CF74" s="315"/>
      <c r="CG74" s="315"/>
      <c r="CH74" s="315"/>
      <c r="CI74" s="140"/>
      <c r="CJ74" s="315"/>
      <c r="CK74" s="315"/>
      <c r="CL74" s="317"/>
      <c r="CM74" s="315"/>
      <c r="CN74" s="315"/>
      <c r="CO74" s="315"/>
      <c r="CP74" s="315"/>
      <c r="CQ74" s="315"/>
      <c r="CR74" s="315"/>
      <c r="CS74" s="314"/>
      <c r="CT74" s="315"/>
      <c r="CU74" s="316"/>
      <c r="CV74" s="315"/>
      <c r="CW74" s="315"/>
      <c r="CX74" s="315"/>
      <c r="CY74" s="140"/>
      <c r="CZ74" s="315"/>
      <c r="DA74" s="315"/>
      <c r="DB74" s="317"/>
      <c r="DC74" s="315"/>
      <c r="DD74" s="315"/>
      <c r="DE74" s="315"/>
      <c r="DF74" s="315"/>
      <c r="DG74" s="315"/>
      <c r="DH74" s="315"/>
      <c r="DI74" s="314"/>
      <c r="DJ74" s="315"/>
      <c r="DK74" s="316"/>
      <c r="DL74" s="315"/>
      <c r="DM74" s="315"/>
      <c r="DN74" s="315"/>
      <c r="DO74" s="140"/>
      <c r="DP74" s="315"/>
      <c r="DQ74" s="315"/>
      <c r="DR74" s="317"/>
      <c r="DS74" s="315"/>
      <c r="DT74" s="315"/>
      <c r="DU74" s="315"/>
      <c r="DV74" s="315"/>
      <c r="DW74" s="315"/>
      <c r="DX74" s="315"/>
      <c r="DY74" s="314"/>
      <c r="DZ74" s="315"/>
      <c r="EA74" s="316"/>
      <c r="EB74" s="315"/>
      <c r="EC74" s="315"/>
      <c r="ED74" s="315"/>
      <c r="EE74" s="140"/>
      <c r="EF74" s="315"/>
      <c r="EG74" s="315"/>
      <c r="EH74" s="317"/>
      <c r="EI74" s="315"/>
      <c r="EJ74" s="315"/>
      <c r="EK74" s="315"/>
      <c r="EL74" s="315"/>
      <c r="EM74" s="315"/>
      <c r="EN74" s="315"/>
      <c r="EO74" s="314"/>
      <c r="EP74" s="315"/>
      <c r="EQ74" s="316"/>
      <c r="ER74" s="315"/>
      <c r="ES74" s="315"/>
      <c r="ET74" s="315"/>
      <c r="EU74" s="140"/>
      <c r="EV74" s="315"/>
      <c r="EW74" s="315"/>
      <c r="EX74" s="317"/>
      <c r="EY74" s="315"/>
      <c r="EZ74" s="315"/>
      <c r="FA74" s="315"/>
      <c r="FB74" s="315"/>
      <c r="FC74" s="315"/>
      <c r="FD74" s="315"/>
      <c r="FE74" s="314"/>
      <c r="FF74" s="315"/>
      <c r="FG74" s="316"/>
      <c r="FH74" s="315"/>
      <c r="FI74" s="315"/>
      <c r="FJ74" s="315"/>
      <c r="FK74" s="140"/>
      <c r="FL74" s="315"/>
      <c r="FM74" s="315"/>
      <c r="FN74" s="317"/>
      <c r="FO74" s="315"/>
      <c r="FP74" s="315"/>
      <c r="FQ74" s="315"/>
      <c r="FR74" s="315"/>
      <c r="FS74" s="315"/>
      <c r="FT74" s="315"/>
      <c r="FU74" s="314"/>
      <c r="FV74" s="315"/>
      <c r="FW74" s="316"/>
      <c r="FX74" s="315"/>
      <c r="FY74" s="315"/>
      <c r="FZ74" s="315"/>
      <c r="GA74" s="140"/>
      <c r="GB74" s="315"/>
      <c r="GC74" s="315"/>
      <c r="GD74" s="317"/>
      <c r="GE74" s="315"/>
      <c r="GF74" s="315"/>
      <c r="GG74" s="315"/>
      <c r="GH74" s="315"/>
      <c r="GI74" s="315"/>
      <c r="GJ74" s="315"/>
      <c r="GK74" s="314"/>
      <c r="GL74" s="315"/>
      <c r="GM74" s="316"/>
      <c r="GN74" s="315"/>
      <c r="GO74" s="315"/>
      <c r="GP74" s="315"/>
      <c r="GQ74" s="140"/>
      <c r="GR74" s="315"/>
      <c r="GS74" s="315"/>
      <c r="GT74" s="317"/>
      <c r="GU74" s="315"/>
      <c r="GV74" s="315"/>
      <c r="GW74" s="315"/>
      <c r="GX74" s="315"/>
      <c r="GY74" s="315"/>
      <c r="GZ74" s="315"/>
      <c r="HA74" s="314"/>
      <c r="HB74" s="315"/>
      <c r="HC74" s="316"/>
      <c r="HD74" s="315"/>
      <c r="HE74" s="315"/>
      <c r="HF74" s="315"/>
      <c r="HG74" s="140"/>
      <c r="HH74" s="315"/>
      <c r="HI74" s="315"/>
      <c r="HJ74" s="317"/>
      <c r="HK74" s="315"/>
      <c r="HL74" s="315"/>
      <c r="HM74" s="315"/>
      <c r="HN74" s="315"/>
      <c r="HO74" s="315"/>
      <c r="HP74" s="315"/>
      <c r="HQ74" s="314"/>
      <c r="HR74" s="315"/>
      <c r="HS74" s="316"/>
      <c r="HT74" s="315"/>
      <c r="HU74" s="315"/>
      <c r="HV74" s="315"/>
      <c r="HW74" s="140"/>
      <c r="HX74" s="315"/>
      <c r="HY74" s="315"/>
      <c r="HZ74" s="317"/>
      <c r="IA74" s="315"/>
      <c r="IB74" s="315"/>
      <c r="IC74" s="315"/>
      <c r="ID74" s="315"/>
      <c r="IE74" s="315"/>
      <c r="IF74" s="315"/>
      <c r="IG74" s="314"/>
      <c r="IH74" s="315"/>
      <c r="II74" s="316"/>
      <c r="IJ74" s="315"/>
      <c r="IK74" s="315"/>
      <c r="IL74" s="315"/>
      <c r="IM74" s="140"/>
      <c r="IN74" s="315"/>
      <c r="IO74" s="315"/>
      <c r="IP74" s="317"/>
      <c r="IQ74" s="315"/>
      <c r="IR74" s="315"/>
      <c r="IS74" s="315"/>
      <c r="IT74" s="315"/>
      <c r="IU74" s="315"/>
      <c r="IV74" s="315"/>
    </row>
    <row r="75" spans="1:256" s="380" customFormat="1" ht="18">
      <c r="A75" s="855" t="s">
        <v>265</v>
      </c>
      <c r="B75" s="688" t="s">
        <v>314</v>
      </c>
      <c r="C75" s="376"/>
      <c r="D75" s="688"/>
      <c r="E75" s="688"/>
      <c r="F75" s="204" t="s">
        <v>455</v>
      </c>
      <c r="G75" s="663"/>
      <c r="H75" s="688"/>
      <c r="I75" s="688"/>
      <c r="J75" s="853"/>
      <c r="K75" s="825">
        <f t="shared" si="9"/>
        <v>-0.20584637159999991</v>
      </c>
      <c r="L75" s="663"/>
      <c r="M75" s="688"/>
      <c r="N75" s="688"/>
      <c r="O75" s="688"/>
      <c r="P75" s="825">
        <f t="shared" si="10"/>
        <v>6.610083830000002E-2</v>
      </c>
      <c r="Q75" s="328"/>
      <c r="R75" s="315"/>
      <c r="S75" s="316"/>
      <c r="T75" s="315"/>
      <c r="U75" s="315"/>
      <c r="V75" s="315"/>
      <c r="W75" s="140"/>
      <c r="X75" s="315"/>
      <c r="Y75" s="315"/>
      <c r="Z75" s="317"/>
      <c r="AA75" s="315"/>
      <c r="AB75" s="315"/>
      <c r="AC75" s="315"/>
      <c r="AD75" s="315"/>
      <c r="AE75" s="315"/>
      <c r="AF75" s="315"/>
      <c r="AG75" s="314"/>
      <c r="AH75" s="315"/>
      <c r="AI75" s="316"/>
      <c r="AJ75" s="315"/>
      <c r="AK75" s="315"/>
      <c r="AL75" s="315"/>
      <c r="AM75" s="140"/>
      <c r="AN75" s="315"/>
      <c r="AO75" s="315"/>
      <c r="AP75" s="317"/>
      <c r="AQ75" s="315"/>
      <c r="AR75" s="315"/>
      <c r="AS75" s="315"/>
      <c r="AT75" s="315"/>
      <c r="AU75" s="315"/>
      <c r="AV75" s="315"/>
      <c r="AW75" s="314"/>
      <c r="AX75" s="315"/>
      <c r="AY75" s="316"/>
      <c r="AZ75" s="315"/>
      <c r="BA75" s="315"/>
      <c r="BB75" s="315"/>
      <c r="BC75" s="140"/>
      <c r="BD75" s="315"/>
      <c r="BE75" s="315"/>
      <c r="BF75" s="317"/>
      <c r="BG75" s="315"/>
      <c r="BH75" s="315"/>
      <c r="BI75" s="315"/>
      <c r="BJ75" s="315"/>
      <c r="BK75" s="315"/>
      <c r="BL75" s="315"/>
      <c r="BM75" s="314"/>
      <c r="BN75" s="315"/>
      <c r="BO75" s="316"/>
      <c r="BP75" s="315"/>
      <c r="BQ75" s="315"/>
      <c r="BR75" s="315"/>
      <c r="BS75" s="140"/>
      <c r="BT75" s="315"/>
      <c r="BU75" s="315"/>
      <c r="BV75" s="317"/>
      <c r="BW75" s="315"/>
      <c r="BX75" s="315"/>
      <c r="BY75" s="315"/>
      <c r="BZ75" s="315"/>
      <c r="CA75" s="315"/>
      <c r="CB75" s="315"/>
      <c r="CC75" s="314"/>
      <c r="CD75" s="315"/>
      <c r="CE75" s="316"/>
      <c r="CF75" s="315"/>
      <c r="CG75" s="315"/>
      <c r="CH75" s="315"/>
      <c r="CI75" s="140"/>
      <c r="CJ75" s="315"/>
      <c r="CK75" s="315"/>
      <c r="CL75" s="317"/>
      <c r="CM75" s="315"/>
      <c r="CN75" s="315"/>
      <c r="CO75" s="315"/>
      <c r="CP75" s="315"/>
      <c r="CQ75" s="315"/>
      <c r="CR75" s="315"/>
      <c r="CS75" s="314"/>
      <c r="CT75" s="315"/>
      <c r="CU75" s="316"/>
      <c r="CV75" s="315"/>
      <c r="CW75" s="315"/>
      <c r="CX75" s="315"/>
      <c r="CY75" s="140"/>
      <c r="CZ75" s="315"/>
      <c r="DA75" s="315"/>
      <c r="DB75" s="317"/>
      <c r="DC75" s="315"/>
      <c r="DD75" s="315"/>
      <c r="DE75" s="315"/>
      <c r="DF75" s="315"/>
      <c r="DG75" s="315"/>
      <c r="DH75" s="315"/>
      <c r="DI75" s="314"/>
      <c r="DJ75" s="315"/>
      <c r="DK75" s="316"/>
      <c r="DL75" s="315"/>
      <c r="DM75" s="315"/>
      <c r="DN75" s="315"/>
      <c r="DO75" s="140"/>
      <c r="DP75" s="315"/>
      <c r="DQ75" s="315"/>
      <c r="DR75" s="317"/>
      <c r="DS75" s="315"/>
      <c r="DT75" s="315"/>
      <c r="DU75" s="315"/>
      <c r="DV75" s="315"/>
      <c r="DW75" s="315"/>
      <c r="DX75" s="315"/>
      <c r="DY75" s="314"/>
      <c r="DZ75" s="315"/>
      <c r="EA75" s="316"/>
      <c r="EB75" s="315"/>
      <c r="EC75" s="315"/>
      <c r="ED75" s="315"/>
      <c r="EE75" s="140"/>
      <c r="EF75" s="315"/>
      <c r="EG75" s="315"/>
      <c r="EH75" s="317"/>
      <c r="EI75" s="315"/>
      <c r="EJ75" s="315"/>
      <c r="EK75" s="315"/>
      <c r="EL75" s="315"/>
      <c r="EM75" s="315"/>
      <c r="EN75" s="315"/>
      <c r="EO75" s="314"/>
      <c r="EP75" s="315"/>
      <c r="EQ75" s="316"/>
      <c r="ER75" s="315"/>
      <c r="ES75" s="315"/>
      <c r="ET75" s="315"/>
      <c r="EU75" s="140"/>
      <c r="EV75" s="315"/>
      <c r="EW75" s="315"/>
      <c r="EX75" s="317"/>
      <c r="EY75" s="315"/>
      <c r="EZ75" s="315"/>
      <c r="FA75" s="315"/>
      <c r="FB75" s="315"/>
      <c r="FC75" s="315"/>
      <c r="FD75" s="315"/>
      <c r="FE75" s="314"/>
      <c r="FF75" s="315"/>
      <c r="FG75" s="316"/>
      <c r="FH75" s="315"/>
      <c r="FI75" s="315"/>
      <c r="FJ75" s="315"/>
      <c r="FK75" s="140"/>
      <c r="FL75" s="315"/>
      <c r="FM75" s="315"/>
      <c r="FN75" s="317"/>
      <c r="FO75" s="315"/>
      <c r="FP75" s="315"/>
      <c r="FQ75" s="315"/>
      <c r="FR75" s="315"/>
      <c r="FS75" s="315"/>
      <c r="FT75" s="315"/>
      <c r="FU75" s="314"/>
      <c r="FV75" s="315"/>
      <c r="FW75" s="316"/>
      <c r="FX75" s="315"/>
      <c r="FY75" s="315"/>
      <c r="FZ75" s="315"/>
      <c r="GA75" s="140"/>
      <c r="GB75" s="315"/>
      <c r="GC75" s="315"/>
      <c r="GD75" s="317"/>
      <c r="GE75" s="315"/>
      <c r="GF75" s="315"/>
      <c r="GG75" s="315"/>
      <c r="GH75" s="315"/>
      <c r="GI75" s="315"/>
      <c r="GJ75" s="315"/>
      <c r="GK75" s="314"/>
      <c r="GL75" s="315"/>
      <c r="GM75" s="316"/>
      <c r="GN75" s="315"/>
      <c r="GO75" s="315"/>
      <c r="GP75" s="315"/>
      <c r="GQ75" s="140"/>
      <c r="GR75" s="315"/>
      <c r="GS75" s="315"/>
      <c r="GT75" s="317"/>
      <c r="GU75" s="315"/>
      <c r="GV75" s="315"/>
      <c r="GW75" s="315"/>
      <c r="GX75" s="315"/>
      <c r="GY75" s="315"/>
      <c r="GZ75" s="315"/>
      <c r="HA75" s="314"/>
      <c r="HB75" s="315"/>
      <c r="HC75" s="316"/>
      <c r="HD75" s="315"/>
      <c r="HE75" s="315"/>
      <c r="HF75" s="315"/>
      <c r="HG75" s="140"/>
      <c r="HH75" s="315"/>
      <c r="HI75" s="315"/>
      <c r="HJ75" s="317"/>
      <c r="HK75" s="315"/>
      <c r="HL75" s="315"/>
      <c r="HM75" s="315"/>
      <c r="HN75" s="315"/>
      <c r="HO75" s="315"/>
      <c r="HP75" s="315"/>
      <c r="HQ75" s="314"/>
      <c r="HR75" s="315"/>
      <c r="HS75" s="316"/>
      <c r="HT75" s="315"/>
      <c r="HU75" s="315"/>
      <c r="HV75" s="315"/>
      <c r="HW75" s="140"/>
      <c r="HX75" s="315"/>
      <c r="HY75" s="315"/>
      <c r="HZ75" s="317"/>
      <c r="IA75" s="315"/>
      <c r="IB75" s="315"/>
      <c r="IC75" s="315"/>
      <c r="ID75" s="315"/>
      <c r="IE75" s="315"/>
      <c r="IF75" s="315"/>
      <c r="IG75" s="314"/>
      <c r="IH75" s="315"/>
      <c r="II75" s="316"/>
      <c r="IJ75" s="315"/>
      <c r="IK75" s="315"/>
      <c r="IL75" s="315"/>
      <c r="IM75" s="140"/>
      <c r="IN75" s="315"/>
      <c r="IO75" s="315"/>
      <c r="IP75" s="317"/>
      <c r="IQ75" s="315"/>
      <c r="IR75" s="315"/>
      <c r="IS75" s="315"/>
      <c r="IT75" s="315"/>
      <c r="IU75" s="315"/>
      <c r="IV75" s="315"/>
    </row>
    <row r="76" spans="1:256" s="380" customFormat="1" ht="18">
      <c r="A76" s="855" t="s">
        <v>266</v>
      </c>
      <c r="B76" s="688" t="s">
        <v>315</v>
      </c>
      <c r="C76" s="376"/>
      <c r="D76" s="688"/>
      <c r="E76" s="688"/>
      <c r="F76" s="204" t="s">
        <v>455</v>
      </c>
      <c r="G76" s="663"/>
      <c r="H76" s="688"/>
      <c r="I76" s="688"/>
      <c r="J76" s="853"/>
      <c r="K76" s="825">
        <f t="shared" si="9"/>
        <v>-5.4419021999999991E-2</v>
      </c>
      <c r="L76" s="663"/>
      <c r="M76" s="688"/>
      <c r="N76" s="688"/>
      <c r="O76" s="688"/>
      <c r="P76" s="825">
        <f t="shared" si="10"/>
        <v>-6.705639999999999E-4</v>
      </c>
      <c r="Q76" s="328"/>
      <c r="R76" s="315"/>
      <c r="S76" s="316"/>
      <c r="T76" s="315"/>
      <c r="U76" s="315"/>
      <c r="V76" s="315"/>
      <c r="W76" s="140"/>
      <c r="X76" s="315"/>
      <c r="Y76" s="315"/>
      <c r="Z76" s="317"/>
      <c r="AA76" s="315"/>
      <c r="AB76" s="315"/>
      <c r="AC76" s="315"/>
      <c r="AD76" s="315"/>
      <c r="AE76" s="315"/>
      <c r="AF76" s="315"/>
      <c r="AG76" s="314"/>
      <c r="AH76" s="315"/>
      <c r="AI76" s="316"/>
      <c r="AJ76" s="315"/>
      <c r="AK76" s="315"/>
      <c r="AL76" s="315"/>
      <c r="AM76" s="140"/>
      <c r="AN76" s="315"/>
      <c r="AO76" s="315"/>
      <c r="AP76" s="317"/>
      <c r="AQ76" s="315"/>
      <c r="AR76" s="315"/>
      <c r="AS76" s="315"/>
      <c r="AT76" s="315"/>
      <c r="AU76" s="315"/>
      <c r="AV76" s="315"/>
      <c r="AW76" s="314"/>
      <c r="AX76" s="315"/>
      <c r="AY76" s="316"/>
      <c r="AZ76" s="315"/>
      <c r="BA76" s="315"/>
      <c r="BB76" s="315"/>
      <c r="BC76" s="140"/>
      <c r="BD76" s="315"/>
      <c r="BE76" s="315"/>
      <c r="BF76" s="317"/>
      <c r="BG76" s="315"/>
      <c r="BH76" s="315"/>
      <c r="BI76" s="315"/>
      <c r="BJ76" s="315"/>
      <c r="BK76" s="315"/>
      <c r="BL76" s="315"/>
      <c r="BM76" s="314"/>
      <c r="BN76" s="315"/>
      <c r="BO76" s="316"/>
      <c r="BP76" s="315"/>
      <c r="BQ76" s="315"/>
      <c r="BR76" s="315"/>
      <c r="BS76" s="140"/>
      <c r="BT76" s="315"/>
      <c r="BU76" s="315"/>
      <c r="BV76" s="317"/>
      <c r="BW76" s="315"/>
      <c r="BX76" s="315"/>
      <c r="BY76" s="315"/>
      <c r="BZ76" s="315"/>
      <c r="CA76" s="315"/>
      <c r="CB76" s="315"/>
      <c r="CC76" s="314"/>
      <c r="CD76" s="315"/>
      <c r="CE76" s="316"/>
      <c r="CF76" s="315"/>
      <c r="CG76" s="315"/>
      <c r="CH76" s="315"/>
      <c r="CI76" s="140"/>
      <c r="CJ76" s="315"/>
      <c r="CK76" s="315"/>
      <c r="CL76" s="317"/>
      <c r="CM76" s="315"/>
      <c r="CN76" s="315"/>
      <c r="CO76" s="315"/>
      <c r="CP76" s="315"/>
      <c r="CQ76" s="315"/>
      <c r="CR76" s="315"/>
      <c r="CS76" s="314"/>
      <c r="CT76" s="315"/>
      <c r="CU76" s="316"/>
      <c r="CV76" s="315"/>
      <c r="CW76" s="315"/>
      <c r="CX76" s="315"/>
      <c r="CY76" s="140"/>
      <c r="CZ76" s="315"/>
      <c r="DA76" s="315"/>
      <c r="DB76" s="317"/>
      <c r="DC76" s="315"/>
      <c r="DD76" s="315"/>
      <c r="DE76" s="315"/>
      <c r="DF76" s="315"/>
      <c r="DG76" s="315"/>
      <c r="DH76" s="315"/>
      <c r="DI76" s="314"/>
      <c r="DJ76" s="315"/>
      <c r="DK76" s="316"/>
      <c r="DL76" s="315"/>
      <c r="DM76" s="315"/>
      <c r="DN76" s="315"/>
      <c r="DO76" s="140"/>
      <c r="DP76" s="315"/>
      <c r="DQ76" s="315"/>
      <c r="DR76" s="317"/>
      <c r="DS76" s="315"/>
      <c r="DT76" s="315"/>
      <c r="DU76" s="315"/>
      <c r="DV76" s="315"/>
      <c r="DW76" s="315"/>
      <c r="DX76" s="315"/>
      <c r="DY76" s="314"/>
      <c r="DZ76" s="315"/>
      <c r="EA76" s="316"/>
      <c r="EB76" s="315"/>
      <c r="EC76" s="315"/>
      <c r="ED76" s="315"/>
      <c r="EE76" s="140"/>
      <c r="EF76" s="315"/>
      <c r="EG76" s="315"/>
      <c r="EH76" s="317"/>
      <c r="EI76" s="315"/>
      <c r="EJ76" s="315"/>
      <c r="EK76" s="315"/>
      <c r="EL76" s="315"/>
      <c r="EM76" s="315"/>
      <c r="EN76" s="315"/>
      <c r="EO76" s="314"/>
      <c r="EP76" s="315"/>
      <c r="EQ76" s="316"/>
      <c r="ER76" s="315"/>
      <c r="ES76" s="315"/>
      <c r="ET76" s="315"/>
      <c r="EU76" s="140"/>
      <c r="EV76" s="315"/>
      <c r="EW76" s="315"/>
      <c r="EX76" s="317"/>
      <c r="EY76" s="315"/>
      <c r="EZ76" s="315"/>
      <c r="FA76" s="315"/>
      <c r="FB76" s="315"/>
      <c r="FC76" s="315"/>
      <c r="FD76" s="315"/>
      <c r="FE76" s="314"/>
      <c r="FF76" s="315"/>
      <c r="FG76" s="316"/>
      <c r="FH76" s="315"/>
      <c r="FI76" s="315"/>
      <c r="FJ76" s="315"/>
      <c r="FK76" s="140"/>
      <c r="FL76" s="315"/>
      <c r="FM76" s="315"/>
      <c r="FN76" s="317"/>
      <c r="FO76" s="315"/>
      <c r="FP76" s="315"/>
      <c r="FQ76" s="315"/>
      <c r="FR76" s="315"/>
      <c r="FS76" s="315"/>
      <c r="FT76" s="315"/>
      <c r="FU76" s="314"/>
      <c r="FV76" s="315"/>
      <c r="FW76" s="316"/>
      <c r="FX76" s="315"/>
      <c r="FY76" s="315"/>
      <c r="FZ76" s="315"/>
      <c r="GA76" s="140"/>
      <c r="GB76" s="315"/>
      <c r="GC76" s="315"/>
      <c r="GD76" s="317"/>
      <c r="GE76" s="315"/>
      <c r="GF76" s="315"/>
      <c r="GG76" s="315"/>
      <c r="GH76" s="315"/>
      <c r="GI76" s="315"/>
      <c r="GJ76" s="315"/>
      <c r="GK76" s="314"/>
      <c r="GL76" s="315"/>
      <c r="GM76" s="316"/>
      <c r="GN76" s="315"/>
      <c r="GO76" s="315"/>
      <c r="GP76" s="315"/>
      <c r="GQ76" s="140"/>
      <c r="GR76" s="315"/>
      <c r="GS76" s="315"/>
      <c r="GT76" s="317"/>
      <c r="GU76" s="315"/>
      <c r="GV76" s="315"/>
      <c r="GW76" s="315"/>
      <c r="GX76" s="315"/>
      <c r="GY76" s="315"/>
      <c r="GZ76" s="315"/>
      <c r="HA76" s="314"/>
      <c r="HB76" s="315"/>
      <c r="HC76" s="316"/>
      <c r="HD76" s="315"/>
      <c r="HE76" s="315"/>
      <c r="HF76" s="315"/>
      <c r="HG76" s="140"/>
      <c r="HH76" s="315"/>
      <c r="HI76" s="315"/>
      <c r="HJ76" s="317"/>
      <c r="HK76" s="315"/>
      <c r="HL76" s="315"/>
      <c r="HM76" s="315"/>
      <c r="HN76" s="315"/>
      <c r="HO76" s="315"/>
      <c r="HP76" s="315"/>
      <c r="HQ76" s="314"/>
      <c r="HR76" s="315"/>
      <c r="HS76" s="316"/>
      <c r="HT76" s="315"/>
      <c r="HU76" s="315"/>
      <c r="HV76" s="315"/>
      <c r="HW76" s="140"/>
      <c r="HX76" s="315"/>
      <c r="HY76" s="315"/>
      <c r="HZ76" s="317"/>
      <c r="IA76" s="315"/>
      <c r="IB76" s="315"/>
      <c r="IC76" s="315"/>
      <c r="ID76" s="315"/>
      <c r="IE76" s="315"/>
      <c r="IF76" s="315"/>
      <c r="IG76" s="314"/>
      <c r="IH76" s="315"/>
      <c r="II76" s="316"/>
      <c r="IJ76" s="315"/>
      <c r="IK76" s="315"/>
      <c r="IL76" s="315"/>
      <c r="IM76" s="140"/>
      <c r="IN76" s="315"/>
      <c r="IO76" s="315"/>
      <c r="IP76" s="317"/>
      <c r="IQ76" s="315"/>
      <c r="IR76" s="315"/>
      <c r="IS76" s="315"/>
      <c r="IT76" s="315"/>
      <c r="IU76" s="315"/>
      <c r="IV76" s="315"/>
    </row>
    <row r="77" spans="1:256" s="380" customFormat="1" ht="18">
      <c r="A77" s="855" t="s">
        <v>417</v>
      </c>
      <c r="B77" s="688" t="s">
        <v>418</v>
      </c>
      <c r="C77" s="376"/>
      <c r="D77" s="351"/>
      <c r="E77" s="351"/>
      <c r="F77" s="204" t="s">
        <v>455</v>
      </c>
      <c r="G77" s="663"/>
      <c r="H77" s="688"/>
      <c r="I77" s="351"/>
      <c r="J77" s="801"/>
      <c r="K77" s="825">
        <f t="shared" si="9"/>
        <v>5.3678399999999989E-4</v>
      </c>
      <c r="L77" s="663"/>
      <c r="M77" s="351"/>
      <c r="N77" s="351"/>
      <c r="O77" s="351"/>
      <c r="P77" s="825">
        <f t="shared" si="10"/>
        <v>5.0368109999999989E-4</v>
      </c>
      <c r="Q77" s="328"/>
      <c r="R77" s="315"/>
      <c r="S77" s="316"/>
      <c r="T77"/>
      <c r="U77"/>
      <c r="V77" s="101"/>
      <c r="W77" s="140"/>
      <c r="X77" s="315"/>
      <c r="Y77"/>
      <c r="Z77" s="102"/>
      <c r="AA77" s="315"/>
      <c r="AB77"/>
      <c r="AC77"/>
      <c r="AD77"/>
      <c r="AE77"/>
      <c r="AF77" s="315"/>
      <c r="AG77" s="314"/>
      <c r="AH77" s="315"/>
      <c r="AI77" s="316"/>
      <c r="AJ77"/>
      <c r="AK77"/>
      <c r="AL77" s="101"/>
      <c r="AM77" s="140"/>
      <c r="AN77" s="315"/>
      <c r="AO77"/>
      <c r="AP77" s="102"/>
      <c r="AQ77" s="315"/>
      <c r="AR77"/>
      <c r="AS77"/>
      <c r="AT77"/>
      <c r="AU77"/>
      <c r="AV77" s="315"/>
      <c r="AW77" s="314"/>
      <c r="AX77" s="315"/>
      <c r="AY77" s="316"/>
      <c r="AZ77"/>
      <c r="BA77"/>
      <c r="BB77" s="101"/>
      <c r="BC77" s="140"/>
      <c r="BD77" s="315"/>
      <c r="BE77"/>
      <c r="BF77" s="102"/>
      <c r="BG77" s="315"/>
      <c r="BH77"/>
      <c r="BI77"/>
      <c r="BJ77"/>
      <c r="BK77"/>
      <c r="BL77" s="315"/>
      <c r="BM77" s="314"/>
      <c r="BN77" s="315"/>
      <c r="BO77" s="316"/>
      <c r="BP77"/>
      <c r="BQ77"/>
      <c r="BR77" s="101"/>
      <c r="BS77" s="140"/>
      <c r="BT77" s="315"/>
      <c r="BU77"/>
      <c r="BV77" s="102"/>
      <c r="BW77" s="315"/>
      <c r="BX77"/>
      <c r="BY77"/>
      <c r="BZ77"/>
      <c r="CA77"/>
      <c r="CB77" s="315"/>
      <c r="CC77" s="314"/>
      <c r="CD77" s="315"/>
      <c r="CE77" s="316"/>
      <c r="CF77"/>
      <c r="CG77"/>
      <c r="CH77" s="101"/>
      <c r="CI77" s="140"/>
      <c r="CJ77" s="315"/>
      <c r="CK77"/>
      <c r="CL77" s="102"/>
      <c r="CM77" s="315"/>
      <c r="CN77"/>
      <c r="CO77"/>
      <c r="CP77"/>
      <c r="CQ77"/>
      <c r="CR77" s="315"/>
      <c r="CS77" s="314"/>
      <c r="CT77" s="315"/>
      <c r="CU77" s="316"/>
      <c r="CV77"/>
      <c r="CW77"/>
      <c r="CX77" s="101"/>
      <c r="CY77" s="140"/>
      <c r="CZ77" s="315"/>
      <c r="DA77"/>
      <c r="DB77" s="102"/>
      <c r="DC77" s="315"/>
      <c r="DD77"/>
      <c r="DE77"/>
      <c r="DF77"/>
      <c r="DG77"/>
      <c r="DH77" s="315"/>
      <c r="DI77" s="314"/>
      <c r="DJ77" s="315"/>
      <c r="DK77" s="316"/>
      <c r="DL77"/>
      <c r="DM77"/>
      <c r="DN77" s="101"/>
      <c r="DO77" s="140"/>
      <c r="DP77" s="315"/>
      <c r="DQ77"/>
      <c r="DR77" s="102"/>
      <c r="DS77" s="315"/>
      <c r="DT77"/>
      <c r="DU77"/>
      <c r="DV77"/>
      <c r="DW77"/>
      <c r="DX77" s="315"/>
      <c r="DY77" s="314"/>
      <c r="DZ77" s="315"/>
      <c r="EA77" s="316"/>
      <c r="EB77"/>
      <c r="EC77"/>
      <c r="ED77" s="101"/>
      <c r="EE77" s="140"/>
      <c r="EF77" s="315"/>
      <c r="EG77"/>
      <c r="EH77" s="102"/>
      <c r="EI77" s="315"/>
      <c r="EJ77"/>
      <c r="EK77"/>
      <c r="EL77"/>
      <c r="EM77"/>
      <c r="EN77" s="315"/>
      <c r="EO77" s="314"/>
      <c r="EP77" s="315"/>
      <c r="EQ77" s="316"/>
      <c r="ER77"/>
      <c r="ES77"/>
      <c r="ET77" s="101"/>
      <c r="EU77" s="140"/>
      <c r="EV77" s="315"/>
      <c r="EW77"/>
      <c r="EX77" s="102"/>
      <c r="EY77" s="315"/>
      <c r="EZ77"/>
      <c r="FA77"/>
      <c r="FB77"/>
      <c r="FC77"/>
      <c r="FD77" s="315"/>
      <c r="FE77" s="314"/>
      <c r="FF77" s="315"/>
      <c r="FG77" s="316"/>
      <c r="FH77"/>
      <c r="FI77"/>
      <c r="FJ77" s="101"/>
      <c r="FK77" s="140"/>
      <c r="FL77" s="315"/>
      <c r="FM77"/>
      <c r="FN77" s="102"/>
      <c r="FO77" s="315"/>
      <c r="FP77"/>
      <c r="FQ77"/>
      <c r="FR77"/>
      <c r="FS77"/>
      <c r="FT77" s="315"/>
      <c r="FU77" s="314"/>
      <c r="FV77" s="315"/>
      <c r="FW77" s="316"/>
      <c r="FX77"/>
      <c r="FY77"/>
      <c r="FZ77" s="101"/>
      <c r="GA77" s="140"/>
      <c r="GB77" s="315"/>
      <c r="GC77"/>
      <c r="GD77" s="102"/>
      <c r="GE77" s="315"/>
      <c r="GF77"/>
      <c r="GG77"/>
      <c r="GH77"/>
      <c r="GI77"/>
      <c r="GJ77" s="315"/>
      <c r="GK77" s="314"/>
      <c r="GL77" s="315"/>
      <c r="GM77" s="316"/>
      <c r="GN77"/>
      <c r="GO77"/>
      <c r="GP77" s="101"/>
      <c r="GQ77" s="140"/>
      <c r="GR77" s="315"/>
      <c r="GS77"/>
      <c r="GT77" s="102"/>
      <c r="GU77" s="315"/>
      <c r="GV77"/>
      <c r="GW77"/>
      <c r="GX77"/>
      <c r="GY77"/>
      <c r="GZ77" s="315"/>
      <c r="HA77" s="314"/>
      <c r="HB77" s="315"/>
      <c r="HC77" s="316"/>
      <c r="HD77"/>
      <c r="HE77"/>
      <c r="HF77" s="101"/>
      <c r="HG77" s="140"/>
      <c r="HH77" s="315"/>
      <c r="HI77"/>
      <c r="HJ77" s="102"/>
      <c r="HK77" s="315"/>
      <c r="HL77"/>
      <c r="HM77"/>
      <c r="HN77"/>
      <c r="HO77"/>
      <c r="HP77" s="315"/>
      <c r="HQ77" s="314"/>
      <c r="HR77" s="315"/>
      <c r="HS77" s="316"/>
      <c r="HT77"/>
      <c r="HU77"/>
      <c r="HV77" s="101"/>
      <c r="HW77" s="140"/>
      <c r="HX77" s="315"/>
      <c r="HY77"/>
      <c r="HZ77" s="102"/>
      <c r="IA77" s="315"/>
      <c r="IB77"/>
      <c r="IC77"/>
      <c r="ID77"/>
      <c r="IE77"/>
      <c r="IF77" s="315"/>
      <c r="IG77" s="314"/>
      <c r="IH77" s="315"/>
      <c r="II77" s="316"/>
      <c r="IJ77"/>
      <c r="IK77"/>
      <c r="IL77" s="101"/>
      <c r="IM77" s="140"/>
      <c r="IN77" s="315"/>
      <c r="IO77"/>
      <c r="IP77" s="102"/>
      <c r="IQ77" s="315"/>
      <c r="IR77"/>
      <c r="IS77"/>
      <c r="IT77"/>
      <c r="IU77"/>
      <c r="IV77" s="315"/>
    </row>
    <row r="78" spans="1:256" ht="13.5" thickBot="1">
      <c r="A78" s="428"/>
      <c r="B78" s="404"/>
      <c r="C78" s="404"/>
      <c r="D78" s="404"/>
      <c r="E78" s="404"/>
      <c r="F78" s="404"/>
      <c r="G78" s="874"/>
      <c r="H78" s="404"/>
      <c r="I78" s="681"/>
      <c r="J78" s="404"/>
      <c r="K78" s="682"/>
      <c r="L78" s="874"/>
      <c r="M78" s="404"/>
      <c r="N78" s="681"/>
      <c r="O78" s="404"/>
      <c r="P78" s="682"/>
      <c r="Q78" s="698"/>
    </row>
    <row r="83" spans="1:16" ht="18">
      <c r="A83" s="310"/>
      <c r="B83" s="140"/>
      <c r="C83" s="140"/>
      <c r="D83" s="140"/>
      <c r="E83" s="140"/>
      <c r="F83" s="140"/>
      <c r="K83" s="97"/>
      <c r="L83" s="98"/>
      <c r="M83" s="98"/>
      <c r="N83" s="98"/>
      <c r="O83" s="98"/>
      <c r="P83" s="97"/>
    </row>
    <row r="86" spans="1:16" ht="18">
      <c r="A86" s="310"/>
      <c r="B86" s="310"/>
    </row>
    <row r="87" spans="1:16" ht="18">
      <c r="A87" s="150"/>
      <c r="B87" s="150"/>
      <c r="H87" s="116"/>
      <c r="I87" s="140"/>
      <c r="J87" s="116"/>
      <c r="K87" s="193"/>
      <c r="L87" s="193"/>
      <c r="M87" s="193"/>
      <c r="N87" s="193"/>
      <c r="O87" s="193"/>
      <c r="P87" s="193"/>
    </row>
    <row r="88" spans="1:16" ht="18">
      <c r="H88" s="116"/>
      <c r="I88" s="140"/>
      <c r="J88" s="116"/>
      <c r="K88" s="193"/>
      <c r="L88" s="193"/>
      <c r="M88" s="193"/>
      <c r="N88" s="193"/>
      <c r="O88" s="193"/>
      <c r="P88" s="193"/>
    </row>
    <row r="89" spans="1:16" ht="18">
      <c r="H89" s="116"/>
      <c r="I89" s="140"/>
      <c r="J89" s="116"/>
      <c r="K89" s="140"/>
      <c r="L89" s="140"/>
      <c r="M89" s="311"/>
      <c r="N89" s="140"/>
      <c r="O89" s="140"/>
      <c r="P89" s="140"/>
    </row>
    <row r="90" spans="1:16" ht="18">
      <c r="H90" s="116"/>
      <c r="I90" s="140"/>
      <c r="J90" s="116"/>
      <c r="K90" s="140"/>
      <c r="L90" s="140"/>
      <c r="N90" s="140"/>
      <c r="O90" s="140"/>
      <c r="P90" s="140"/>
    </row>
    <row r="91" spans="1:16" ht="18">
      <c r="H91" s="116"/>
      <c r="I91" s="140"/>
      <c r="J91" s="116"/>
      <c r="K91" s="140"/>
      <c r="L91" s="140"/>
      <c r="M91" s="140"/>
      <c r="N91" s="140"/>
      <c r="O91" s="140"/>
      <c r="P91" s="140"/>
    </row>
    <row r="92" spans="1:16" ht="18">
      <c r="H92" s="116"/>
      <c r="I92" s="140"/>
      <c r="J92" s="116"/>
      <c r="K92" s="140"/>
      <c r="L92" s="140"/>
      <c r="N92" s="140"/>
      <c r="O92" s="140"/>
      <c r="P92" s="140"/>
    </row>
    <row r="93" spans="1:16" ht="18">
      <c r="H93" s="312"/>
      <c r="I93" s="116"/>
      <c r="J93" s="116"/>
      <c r="K93" s="116"/>
      <c r="L93" s="140"/>
      <c r="M93" s="140"/>
      <c r="N93" s="140"/>
      <c r="O93" s="140"/>
      <c r="P93" s="116"/>
    </row>
    <row r="94" spans="1:16" ht="18">
      <c r="H94" s="140"/>
      <c r="I94" s="140"/>
      <c r="J94" s="140"/>
      <c r="K94" s="140"/>
      <c r="L94" s="140"/>
      <c r="N94" s="140"/>
      <c r="O94" s="140"/>
      <c r="P94" s="140"/>
    </row>
    <row r="95" spans="1:16" ht="18">
      <c r="A95" s="310"/>
      <c r="B95" s="85"/>
      <c r="C95" s="85"/>
      <c r="D95" s="85"/>
      <c r="E95" s="85"/>
      <c r="F95" s="85"/>
      <c r="G95" s="85"/>
      <c r="H95" s="116"/>
      <c r="I95" s="313"/>
      <c r="J95" s="116"/>
      <c r="K95" s="313"/>
      <c r="L95" s="140"/>
      <c r="M95" s="140"/>
      <c r="N95" s="140"/>
      <c r="O95" s="140"/>
      <c r="P95" s="313"/>
    </row>
    <row r="96" spans="1:16" ht="18">
      <c r="A96" s="116"/>
      <c r="B96" s="84"/>
      <c r="C96" s="85"/>
      <c r="D96" s="85"/>
      <c r="E96" s="85"/>
      <c r="F96" s="85"/>
      <c r="G96" s="85"/>
      <c r="H96" s="85"/>
      <c r="I96" s="100"/>
      <c r="J96" s="85"/>
    </row>
    <row r="97" spans="1:16" ht="18">
      <c r="A97" s="312"/>
      <c r="B97" s="116"/>
      <c r="C97" s="85"/>
      <c r="D97" s="85"/>
      <c r="E97" s="85"/>
      <c r="F97" s="85"/>
      <c r="G97" s="85"/>
      <c r="H97" s="85"/>
      <c r="I97" s="100"/>
      <c r="J97" s="85"/>
    </row>
    <row r="98" spans="1:16">
      <c r="A98" s="99"/>
      <c r="B98" s="84"/>
      <c r="C98" s="85"/>
      <c r="D98" s="85"/>
      <c r="E98" s="85"/>
      <c r="F98" s="85"/>
      <c r="G98" s="85"/>
      <c r="H98" s="85"/>
      <c r="I98" s="100"/>
      <c r="J98" s="85"/>
    </row>
    <row r="99" spans="1:16" ht="18">
      <c r="A99" s="314"/>
      <c r="B99" s="315"/>
      <c r="C99" s="316"/>
      <c r="D99" s="315"/>
      <c r="E99" s="315"/>
      <c r="F99" s="315"/>
      <c r="G99" s="140"/>
      <c r="H99" s="315"/>
      <c r="I99" s="315"/>
      <c r="J99" s="317"/>
      <c r="K99" s="315"/>
      <c r="L99" s="315"/>
      <c r="M99" s="315"/>
      <c r="N99" s="315"/>
      <c r="O99" s="315"/>
      <c r="P99" s="315"/>
    </row>
    <row r="100" spans="1:16" ht="18">
      <c r="A100" s="314"/>
      <c r="B100" s="315"/>
      <c r="C100" s="316"/>
      <c r="D100" s="315"/>
      <c r="E100" s="315"/>
      <c r="F100" s="315"/>
      <c r="G100" s="140"/>
      <c r="H100" s="315"/>
      <c r="I100" s="315"/>
      <c r="J100" s="317"/>
      <c r="K100" s="315"/>
      <c r="L100" s="315"/>
      <c r="N100" s="315"/>
      <c r="O100" s="315"/>
      <c r="P100" s="315"/>
    </row>
    <row r="101" spans="1:16" ht="18">
      <c r="A101" s="314"/>
      <c r="B101" s="315"/>
      <c r="C101" s="316"/>
      <c r="D101" s="315"/>
      <c r="E101" s="315"/>
      <c r="F101" s="315"/>
      <c r="G101" s="140"/>
      <c r="H101" s="315"/>
      <c r="I101" s="315"/>
      <c r="J101" s="317"/>
      <c r="K101" s="315"/>
      <c r="L101" s="315"/>
      <c r="M101" s="315"/>
      <c r="N101" s="315"/>
      <c r="O101" s="315"/>
      <c r="P101" s="315"/>
    </row>
    <row r="102" spans="1:16" ht="18">
      <c r="A102" s="314"/>
      <c r="B102" s="315"/>
      <c r="C102" s="316"/>
      <c r="D102" s="315"/>
      <c r="E102" s="315"/>
      <c r="F102" s="315"/>
      <c r="G102" s="140"/>
      <c r="H102" s="315"/>
      <c r="I102" s="315"/>
      <c r="J102" s="317"/>
      <c r="K102" s="315"/>
      <c r="L102" s="315"/>
      <c r="M102" s="315"/>
      <c r="N102" s="315"/>
      <c r="O102" s="315"/>
      <c r="P102" s="315"/>
    </row>
    <row r="103" spans="1:16" ht="18">
      <c r="A103" s="314"/>
      <c r="B103" s="315"/>
      <c r="C103" s="316"/>
      <c r="D103" s="315"/>
      <c r="E103" s="315"/>
      <c r="F103" s="315"/>
      <c r="G103" s="140"/>
      <c r="H103" s="315"/>
      <c r="I103" s="315"/>
      <c r="J103" s="317"/>
      <c r="K103" s="315"/>
      <c r="L103" s="315"/>
      <c r="M103" s="315"/>
      <c r="N103" s="315"/>
      <c r="O103" s="315"/>
      <c r="P103" s="315"/>
    </row>
    <row r="104" spans="1:16" ht="18">
      <c r="A104" s="314"/>
      <c r="B104" s="315"/>
      <c r="C104" s="316"/>
      <c r="F104" s="101"/>
      <c r="G104" s="140"/>
      <c r="H104" s="315"/>
      <c r="J104" s="102"/>
      <c r="K104" s="315"/>
      <c r="P104" s="315"/>
    </row>
    <row r="105" spans="1:16" ht="15">
      <c r="A105" s="318"/>
      <c r="F105" s="101"/>
      <c r="J105" s="102"/>
    </row>
  </sheetData>
  <mergeCells count="1">
    <mergeCell ref="B61:E61"/>
  </mergeCells>
  <phoneticPr fontId="5" type="noConversion"/>
  <printOptions horizontalCentered="1"/>
  <pageMargins left="0.25" right="0.25" top="0.5" bottom="0.5" header="0.5" footer="0.5"/>
  <pageSetup scale="62" orientation="landscape" verticalDpi="300" r:id="rId1"/>
  <headerFooter alignWithMargins="0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1"/>
  <sheetViews>
    <sheetView tabSelected="1" topLeftCell="A24" zoomScale="75" zoomScaleNormal="75" zoomScaleSheetLayoutView="55" workbookViewId="0">
      <selection activeCell="D41" sqref="D41:I41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17.42578125" customWidth="1"/>
    <col min="11" max="11" width="41.140625" customWidth="1"/>
    <col min="12" max="12" width="8.7109375" customWidth="1"/>
    <col min="13" max="13" width="3" customWidth="1"/>
    <col min="14" max="14" width="17.28515625" customWidth="1"/>
    <col min="16" max="16" width="4.140625" customWidth="1"/>
  </cols>
  <sheetData>
    <row r="1" spans="1:19" ht="68.25" customHeight="1" thickTop="1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85"/>
      <c r="R1" s="15"/>
    </row>
    <row r="2" spans="1:19" ht="30">
      <c r="A2" s="154"/>
      <c r="B2" s="15"/>
      <c r="C2" s="15"/>
      <c r="D2" s="15"/>
      <c r="E2" s="15"/>
      <c r="F2" s="15"/>
      <c r="G2" s="285" t="s">
        <v>310</v>
      </c>
      <c r="H2" s="15"/>
      <c r="I2" s="15"/>
      <c r="J2" s="15"/>
      <c r="K2" s="15"/>
      <c r="L2" s="15"/>
      <c r="M2" s="15"/>
      <c r="N2" s="15"/>
      <c r="O2" s="15"/>
      <c r="P2" s="15"/>
      <c r="Q2" s="186"/>
      <c r="R2" s="15"/>
    </row>
    <row r="3" spans="1:19" ht="26.25">
      <c r="A3" s="15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86"/>
      <c r="R3" s="15"/>
    </row>
    <row r="4" spans="1:19" ht="25.5">
      <c r="A4" s="15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86"/>
      <c r="R4" s="15"/>
    </row>
    <row r="5" spans="1:19" ht="23.25">
      <c r="A5" s="160"/>
      <c r="B5" s="15"/>
      <c r="C5" s="280" t="s">
        <v>338</v>
      </c>
      <c r="D5" s="15"/>
      <c r="E5" s="15"/>
      <c r="F5" s="15"/>
      <c r="G5" s="15"/>
      <c r="H5" s="15"/>
      <c r="I5" s="15"/>
      <c r="J5" s="15"/>
      <c r="K5" s="15"/>
      <c r="L5" s="157"/>
      <c r="M5" s="15"/>
      <c r="N5" s="15"/>
      <c r="O5" s="15"/>
      <c r="P5" s="15"/>
      <c r="Q5" s="186"/>
      <c r="R5" s="15"/>
    </row>
    <row r="6" spans="1:19" ht="18">
      <c r="A6" s="156"/>
      <c r="B6" s="82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86"/>
      <c r="R6" s="15"/>
    </row>
    <row r="7" spans="1:19" ht="26.25">
      <c r="A7" s="154"/>
      <c r="B7" s="15"/>
      <c r="C7" s="15"/>
      <c r="D7" s="15"/>
      <c r="E7" s="15"/>
      <c r="F7" s="173" t="s">
        <v>507</v>
      </c>
      <c r="G7" s="15"/>
      <c r="H7" s="15"/>
      <c r="I7" s="15"/>
      <c r="J7" s="15"/>
      <c r="K7" s="15"/>
      <c r="L7" s="157"/>
      <c r="M7" s="15"/>
      <c r="N7" s="15"/>
      <c r="O7" s="15"/>
      <c r="P7" s="15"/>
      <c r="Q7" s="186"/>
      <c r="R7" s="15"/>
    </row>
    <row r="8" spans="1:19" ht="25.5">
      <c r="A8" s="155"/>
      <c r="B8" s="158"/>
      <c r="C8" s="15"/>
      <c r="D8" s="15"/>
      <c r="E8" s="15"/>
      <c r="F8" s="15"/>
      <c r="G8" s="15"/>
      <c r="H8" s="159"/>
      <c r="I8" s="15"/>
      <c r="J8" s="15"/>
      <c r="K8" s="15"/>
      <c r="L8" s="15"/>
      <c r="M8" s="15"/>
      <c r="N8" s="15"/>
      <c r="O8" s="15"/>
      <c r="P8" s="15"/>
      <c r="Q8" s="186"/>
      <c r="R8" s="15"/>
    </row>
    <row r="9" spans="1:19">
      <c r="A9" s="160"/>
      <c r="B9" s="15"/>
      <c r="C9" s="15"/>
      <c r="D9" s="15"/>
      <c r="E9" s="15"/>
      <c r="F9" s="15"/>
      <c r="G9" s="15"/>
      <c r="H9" s="161"/>
      <c r="I9" s="15"/>
      <c r="J9" s="15"/>
      <c r="K9" s="15"/>
      <c r="L9" s="15"/>
      <c r="M9" s="15"/>
      <c r="N9" s="15"/>
      <c r="O9" s="15"/>
      <c r="P9" s="15"/>
      <c r="Q9" s="186"/>
      <c r="R9" s="15"/>
    </row>
    <row r="10" spans="1:19" ht="45.75" customHeight="1">
      <c r="A10" s="160"/>
      <c r="B10" s="179" t="s">
        <v>278</v>
      </c>
      <c r="C10" s="15"/>
      <c r="D10" s="15"/>
      <c r="E10" s="15"/>
      <c r="F10" s="15"/>
      <c r="G10" s="15"/>
      <c r="H10" s="161"/>
      <c r="I10" s="174"/>
      <c r="J10" s="50"/>
      <c r="K10" s="50"/>
      <c r="L10" s="50"/>
      <c r="M10" s="50"/>
      <c r="N10" s="174"/>
      <c r="O10" s="50"/>
      <c r="P10" s="50"/>
      <c r="Q10" s="186"/>
      <c r="R10" s="15"/>
    </row>
    <row r="11" spans="1:19" ht="20.25">
      <c r="A11" s="160"/>
      <c r="B11" s="15"/>
      <c r="C11" s="15"/>
      <c r="D11" s="15"/>
      <c r="E11" s="15"/>
      <c r="F11" s="15"/>
      <c r="G11" s="15"/>
      <c r="H11" s="164"/>
      <c r="I11" s="292" t="s">
        <v>297</v>
      </c>
      <c r="J11" s="175"/>
      <c r="K11" s="175"/>
      <c r="L11" s="175"/>
      <c r="M11" s="175"/>
      <c r="N11" s="292" t="s">
        <v>298</v>
      </c>
      <c r="O11" s="175"/>
      <c r="P11" s="175"/>
      <c r="Q11" s="274"/>
      <c r="R11" s="167"/>
      <c r="S11" s="151"/>
    </row>
    <row r="12" spans="1:19">
      <c r="A12" s="160"/>
      <c r="B12" s="15"/>
      <c r="C12" s="15"/>
      <c r="D12" s="15"/>
      <c r="E12" s="15"/>
      <c r="F12" s="15"/>
      <c r="G12" s="15"/>
      <c r="H12" s="161"/>
      <c r="I12" s="172"/>
      <c r="J12" s="172"/>
      <c r="K12" s="172"/>
      <c r="L12" s="172"/>
      <c r="M12" s="172"/>
      <c r="N12" s="172"/>
      <c r="O12" s="172"/>
      <c r="P12" s="172"/>
      <c r="Q12" s="186"/>
      <c r="R12" s="15"/>
    </row>
    <row r="13" spans="1:19" ht="26.25">
      <c r="A13" s="279">
        <v>1</v>
      </c>
      <c r="B13" s="280" t="s">
        <v>279</v>
      </c>
      <c r="C13" s="281"/>
      <c r="D13" s="281"/>
      <c r="E13" s="278"/>
      <c r="F13" s="278"/>
      <c r="G13" s="163"/>
      <c r="H13" s="275"/>
      <c r="I13" s="276">
        <f>NDPL!K184</f>
        <v>-16.939833417199999</v>
      </c>
      <c r="J13" s="173"/>
      <c r="K13" s="173"/>
      <c r="L13" s="173"/>
      <c r="M13" s="275"/>
      <c r="N13" s="276">
        <f>NDPL!P184</f>
        <v>-3.5059168589</v>
      </c>
      <c r="O13" s="173"/>
      <c r="P13" s="173"/>
      <c r="Q13" s="186"/>
      <c r="R13" s="15"/>
    </row>
    <row r="14" spans="1:19" ht="26.25">
      <c r="A14" s="279"/>
      <c r="B14" s="280"/>
      <c r="C14" s="281"/>
      <c r="D14" s="281"/>
      <c r="E14" s="278"/>
      <c r="F14" s="278"/>
      <c r="G14" s="163"/>
      <c r="H14" s="275"/>
      <c r="I14" s="276"/>
      <c r="J14" s="173"/>
      <c r="K14" s="173"/>
      <c r="L14" s="173"/>
      <c r="M14" s="275"/>
      <c r="N14" s="276"/>
      <c r="O14" s="173"/>
      <c r="P14" s="173"/>
      <c r="Q14" s="186"/>
      <c r="R14" s="15"/>
    </row>
    <row r="15" spans="1:19" ht="26.25">
      <c r="A15" s="279"/>
      <c r="B15" s="280"/>
      <c r="C15" s="281"/>
      <c r="D15" s="281"/>
      <c r="E15" s="278"/>
      <c r="F15" s="278"/>
      <c r="G15" s="158"/>
      <c r="H15" s="275"/>
      <c r="I15" s="276"/>
      <c r="J15" s="173"/>
      <c r="K15" s="173"/>
      <c r="L15" s="173"/>
      <c r="M15" s="275"/>
      <c r="N15" s="276"/>
      <c r="O15" s="173"/>
      <c r="P15" s="173"/>
      <c r="Q15" s="186"/>
      <c r="R15" s="15"/>
    </row>
    <row r="16" spans="1:19" ht="23.25" customHeight="1">
      <c r="A16" s="279">
        <v>2</v>
      </c>
      <c r="B16" s="280" t="s">
        <v>280</v>
      </c>
      <c r="C16" s="281"/>
      <c r="D16" s="281"/>
      <c r="E16" s="278"/>
      <c r="F16" s="278"/>
      <c r="G16" s="163"/>
      <c r="H16" s="275" t="s">
        <v>309</v>
      </c>
      <c r="I16" s="276">
        <f>BRPL!K215</f>
        <v>1.3421509362000004</v>
      </c>
      <c r="J16" s="173"/>
      <c r="K16" s="173"/>
      <c r="L16" s="173"/>
      <c r="M16" s="275"/>
      <c r="N16" s="276">
        <f>BRPL!P215</f>
        <v>-25.074283803100005</v>
      </c>
      <c r="O16" s="173"/>
      <c r="P16" s="173"/>
      <c r="Q16" s="186"/>
      <c r="R16" s="15"/>
    </row>
    <row r="17" spans="1:18" ht="26.25">
      <c r="A17" s="279"/>
      <c r="B17" s="280"/>
      <c r="C17" s="281"/>
      <c r="D17" s="281"/>
      <c r="E17" s="278"/>
      <c r="F17" s="278"/>
      <c r="G17" s="163"/>
      <c r="H17" s="275"/>
      <c r="I17" s="276"/>
      <c r="J17" s="173"/>
      <c r="K17" s="173"/>
      <c r="L17" s="173"/>
      <c r="M17" s="275"/>
      <c r="N17" s="276"/>
      <c r="O17" s="173"/>
      <c r="P17" s="173"/>
      <c r="Q17" s="186"/>
      <c r="R17" s="15"/>
    </row>
    <row r="18" spans="1:18" ht="26.25">
      <c r="A18" s="279"/>
      <c r="B18" s="280"/>
      <c r="C18" s="281"/>
      <c r="D18" s="281"/>
      <c r="E18" s="278"/>
      <c r="F18" s="278"/>
      <c r="G18" s="158"/>
      <c r="H18" s="275"/>
      <c r="I18" s="276"/>
      <c r="J18" s="173"/>
      <c r="K18" s="173"/>
      <c r="L18" s="173"/>
      <c r="M18" s="275"/>
      <c r="N18" s="276"/>
      <c r="O18" s="173"/>
      <c r="P18" s="173"/>
      <c r="Q18" s="186"/>
      <c r="R18" s="15"/>
    </row>
    <row r="19" spans="1:18" ht="23.25" customHeight="1">
      <c r="A19" s="279">
        <v>3</v>
      </c>
      <c r="B19" s="280" t="s">
        <v>281</v>
      </c>
      <c r="C19" s="281"/>
      <c r="D19" s="281"/>
      <c r="E19" s="278"/>
      <c r="F19" s="278"/>
      <c r="G19" s="163"/>
      <c r="H19" s="275"/>
      <c r="I19" s="276">
        <f>BYPL!K183</f>
        <v>-0.26071496840000002</v>
      </c>
      <c r="J19" s="173"/>
      <c r="K19" s="173"/>
      <c r="L19" s="173"/>
      <c r="M19" s="275"/>
      <c r="N19" s="276">
        <f>BYPL!P183</f>
        <v>-8.7362247382999989</v>
      </c>
      <c r="O19" s="173"/>
      <c r="P19" s="173"/>
      <c r="Q19" s="186"/>
      <c r="R19" s="15"/>
    </row>
    <row r="20" spans="1:18" ht="26.25">
      <c r="A20" s="279"/>
      <c r="B20" s="280"/>
      <c r="C20" s="281"/>
      <c r="D20" s="281"/>
      <c r="E20" s="278"/>
      <c r="F20" s="278"/>
      <c r="G20" s="163"/>
      <c r="H20" s="275"/>
      <c r="I20" s="276"/>
      <c r="J20" s="173"/>
      <c r="K20" s="173"/>
      <c r="L20" s="173"/>
      <c r="M20" s="275"/>
      <c r="N20" s="276"/>
      <c r="O20" s="173"/>
      <c r="P20" s="173"/>
      <c r="Q20" s="186"/>
      <c r="R20" s="15"/>
    </row>
    <row r="21" spans="1:18" ht="26.25">
      <c r="A21" s="279"/>
      <c r="B21" s="282"/>
      <c r="C21" s="282"/>
      <c r="D21" s="282"/>
      <c r="E21" s="194"/>
      <c r="F21" s="194"/>
      <c r="G21" s="82"/>
      <c r="H21" s="275"/>
      <c r="I21" s="276"/>
      <c r="J21" s="173"/>
      <c r="K21" s="173"/>
      <c r="L21" s="173"/>
      <c r="M21" s="275"/>
      <c r="N21" s="276"/>
      <c r="O21" s="173"/>
      <c r="P21" s="173"/>
      <c r="Q21" s="186"/>
      <c r="R21" s="15"/>
    </row>
    <row r="22" spans="1:18" ht="26.25">
      <c r="A22" s="279">
        <v>4</v>
      </c>
      <c r="B22" s="280" t="s">
        <v>282</v>
      </c>
      <c r="C22" s="282"/>
      <c r="D22" s="282"/>
      <c r="E22" s="194"/>
      <c r="F22" s="194"/>
      <c r="G22" s="163"/>
      <c r="H22" s="275"/>
      <c r="I22" s="276">
        <f>NDMC!K81</f>
        <v>-0.36134637159999994</v>
      </c>
      <c r="J22" s="173"/>
      <c r="K22" s="173"/>
      <c r="L22" s="173"/>
      <c r="M22" s="275" t="s">
        <v>309</v>
      </c>
      <c r="N22" s="276">
        <f>NDMC!P81</f>
        <v>4.2460928383000001</v>
      </c>
      <c r="O22" s="173"/>
      <c r="P22" s="173"/>
      <c r="Q22" s="186"/>
      <c r="R22" s="15"/>
    </row>
    <row r="23" spans="1:18" ht="26.25">
      <c r="A23" s="279"/>
      <c r="B23" s="280"/>
      <c r="C23" s="282"/>
      <c r="D23" s="282"/>
      <c r="E23" s="194"/>
      <c r="F23" s="194"/>
      <c r="G23" s="163"/>
      <c r="H23" s="275"/>
      <c r="I23" s="276"/>
      <c r="J23" s="173"/>
      <c r="K23" s="173"/>
      <c r="L23" s="173"/>
      <c r="M23" s="275"/>
      <c r="N23" s="276"/>
      <c r="O23" s="173"/>
      <c r="P23" s="173"/>
      <c r="Q23" s="186"/>
      <c r="R23" s="15"/>
    </row>
    <row r="24" spans="1:18" ht="26.25">
      <c r="A24" s="279"/>
      <c r="B24" s="282"/>
      <c r="C24" s="282"/>
      <c r="D24" s="282"/>
      <c r="E24" s="194"/>
      <c r="F24" s="194"/>
      <c r="G24" s="82"/>
      <c r="H24" s="275"/>
      <c r="I24" s="276"/>
      <c r="J24" s="173"/>
      <c r="K24" s="173"/>
      <c r="L24" s="173"/>
      <c r="M24" s="275"/>
      <c r="N24" s="276"/>
      <c r="O24" s="173"/>
      <c r="P24" s="173"/>
      <c r="Q24" s="186"/>
      <c r="R24" s="15"/>
    </row>
    <row r="25" spans="1:18" ht="26.25">
      <c r="A25" s="279">
        <v>5</v>
      </c>
      <c r="B25" s="280" t="s">
        <v>283</v>
      </c>
      <c r="C25" s="282"/>
      <c r="D25" s="282"/>
      <c r="E25" s="194"/>
      <c r="F25" s="194"/>
      <c r="G25" s="163"/>
      <c r="H25" s="275"/>
      <c r="I25" s="276">
        <f>MES!K53</f>
        <v>-5.341902199999999E-2</v>
      </c>
      <c r="J25" s="173"/>
      <c r="K25" s="173"/>
      <c r="L25" s="173"/>
      <c r="M25" s="275" t="s">
        <v>309</v>
      </c>
      <c r="N25" s="276">
        <f>MES!P53</f>
        <v>0.83439935200000004</v>
      </c>
      <c r="O25" s="173"/>
      <c r="P25" s="173"/>
      <c r="Q25" s="186"/>
      <c r="R25" s="15"/>
    </row>
    <row r="26" spans="1:18" ht="20.25">
      <c r="A26" s="160"/>
      <c r="B26" s="15"/>
      <c r="C26" s="15"/>
      <c r="D26" s="15"/>
      <c r="E26" s="15"/>
      <c r="F26" s="15"/>
      <c r="G26" s="15"/>
      <c r="H26" s="162"/>
      <c r="I26" s="277"/>
      <c r="J26" s="171"/>
      <c r="K26" s="171"/>
      <c r="L26" s="171"/>
      <c r="M26" s="171"/>
      <c r="N26" s="171"/>
      <c r="O26" s="171"/>
      <c r="P26" s="171"/>
      <c r="Q26" s="186"/>
      <c r="R26" s="15"/>
    </row>
    <row r="27" spans="1:18" ht="18">
      <c r="A27" s="156"/>
      <c r="B27" s="142"/>
      <c r="C27" s="165"/>
      <c r="D27" s="165"/>
      <c r="E27" s="165"/>
      <c r="F27" s="165"/>
      <c r="G27" s="166"/>
      <c r="H27" s="162"/>
      <c r="I27" s="15"/>
      <c r="J27" s="15"/>
      <c r="K27" s="15"/>
      <c r="L27" s="15"/>
      <c r="M27" s="15"/>
      <c r="N27" s="15"/>
      <c r="O27" s="15"/>
      <c r="P27" s="15"/>
      <c r="Q27" s="186"/>
      <c r="R27" s="15"/>
    </row>
    <row r="28" spans="1:18" ht="28.5" customHeight="1">
      <c r="A28" s="279">
        <v>6</v>
      </c>
      <c r="B28" s="280" t="s">
        <v>406</v>
      </c>
      <c r="C28" s="282"/>
      <c r="D28" s="282"/>
      <c r="E28" s="194"/>
      <c r="F28" s="194"/>
      <c r="G28" s="163"/>
      <c r="H28" s="275" t="s">
        <v>309</v>
      </c>
      <c r="I28" s="276">
        <f>Railway!K31</f>
        <v>3.9538784E-2</v>
      </c>
      <c r="J28" s="173"/>
      <c r="K28" s="173"/>
      <c r="L28" s="173"/>
      <c r="M28" s="275" t="s">
        <v>309</v>
      </c>
      <c r="N28" s="276">
        <f>Railway!P31</f>
        <v>0.37085168110000005</v>
      </c>
      <c r="O28" s="15"/>
      <c r="P28" s="15"/>
      <c r="Q28" s="186"/>
      <c r="R28" s="15"/>
    </row>
    <row r="29" spans="1:18" ht="54" customHeight="1" thickBot="1">
      <c r="A29" s="273" t="s">
        <v>284</v>
      </c>
      <c r="B29" s="176"/>
      <c r="C29" s="176"/>
      <c r="D29" s="176"/>
      <c r="E29" s="176"/>
      <c r="F29" s="176"/>
      <c r="G29" s="176"/>
      <c r="H29" s="177"/>
      <c r="I29" s="177"/>
      <c r="J29" s="177"/>
      <c r="K29" s="177"/>
      <c r="L29" s="177"/>
      <c r="M29" s="177"/>
      <c r="N29" s="177"/>
      <c r="O29" s="177"/>
      <c r="P29" s="177"/>
      <c r="Q29" s="187"/>
      <c r="R29" s="15"/>
    </row>
    <row r="30" spans="1:18" ht="13.5" thickTop="1">
      <c r="A30" s="153"/>
      <c r="B30" s="15"/>
      <c r="C30" s="15"/>
      <c r="D30" s="15"/>
      <c r="E30" s="15"/>
      <c r="F30" s="15"/>
      <c r="G30" s="15"/>
      <c r="H30" s="15"/>
      <c r="I30" s="15"/>
    </row>
    <row r="31" spans="1:18">
      <c r="A31" s="15"/>
      <c r="B31" s="15"/>
      <c r="C31" s="15"/>
      <c r="D31" s="15"/>
      <c r="E31" s="15"/>
      <c r="F31" s="15"/>
      <c r="G31" s="15"/>
      <c r="H31" s="15"/>
      <c r="I31" s="15"/>
    </row>
    <row r="32" spans="1:18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8">
      <c r="A33" s="165" t="s">
        <v>308</v>
      </c>
      <c r="B33" s="15"/>
      <c r="C33" s="15"/>
      <c r="D33" s="15"/>
      <c r="E33" s="272"/>
      <c r="F33" s="272"/>
      <c r="G33" s="15"/>
      <c r="H33" s="15"/>
      <c r="I33" s="15"/>
    </row>
    <row r="34" spans="1:9" ht="15">
      <c r="A34" s="168"/>
      <c r="B34" s="168"/>
      <c r="C34" s="168"/>
      <c r="D34" s="168"/>
      <c r="E34" s="272"/>
      <c r="F34" s="272"/>
      <c r="G34" s="15"/>
      <c r="H34" s="15"/>
      <c r="I34" s="15"/>
    </row>
    <row r="35" spans="1:9" s="272" customFormat="1" ht="15" customHeight="1">
      <c r="A35" s="284" t="s">
        <v>316</v>
      </c>
      <c r="E35"/>
      <c r="F35"/>
      <c r="G35" s="168"/>
      <c r="H35" s="168"/>
      <c r="I35" s="168"/>
    </row>
    <row r="36" spans="1:9" s="272" customFormat="1" ht="15" customHeight="1">
      <c r="A36" s="284"/>
      <c r="E36"/>
      <c r="F36"/>
      <c r="H36" s="168"/>
      <c r="I36" s="168"/>
    </row>
    <row r="37" spans="1:9" s="272" customFormat="1" ht="15" customHeight="1">
      <c r="A37" s="284" t="s">
        <v>317</v>
      </c>
      <c r="E37"/>
      <c r="F37"/>
      <c r="I37" s="168"/>
    </row>
    <row r="38" spans="1:9" s="272" customFormat="1" ht="15" customHeight="1">
      <c r="A38" s="283"/>
      <c r="E38"/>
      <c r="F38"/>
      <c r="I38" s="168"/>
    </row>
    <row r="39" spans="1:9" s="272" customFormat="1" ht="15" customHeight="1">
      <c r="A39" s="284"/>
      <c r="E39"/>
      <c r="F39"/>
      <c r="I39" s="168"/>
    </row>
    <row r="40" spans="1:9" s="272" customFormat="1" ht="15" customHeight="1">
      <c r="A40" s="284"/>
      <c r="B40" s="271"/>
      <c r="C40"/>
      <c r="D40"/>
      <c r="E40"/>
      <c r="F40"/>
    </row>
    <row r="41" spans="1:9" ht="15.75">
      <c r="D41" s="908" t="s">
        <v>522</v>
      </c>
      <c r="E41" s="908"/>
      <c r="F41" s="908"/>
      <c r="G41" s="909"/>
      <c r="H41" s="909"/>
      <c r="I41" s="908"/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Pavan</cp:lastModifiedBy>
  <cp:lastPrinted>2023-08-24T06:23:01Z</cp:lastPrinted>
  <dcterms:created xsi:type="dcterms:W3CDTF">1996-10-14T23:33:28Z</dcterms:created>
  <dcterms:modified xsi:type="dcterms:W3CDTF">2023-08-24T10:03:31Z</dcterms:modified>
</cp:coreProperties>
</file>